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"/>
    </mc:Choice>
  </mc:AlternateContent>
  <xr:revisionPtr revIDLastSave="0" documentId="13_ncr:1_{38693D90-60F8-445A-87DE-26EC1D2050DE}" xr6:coauthVersionLast="47" xr6:coauthVersionMax="47" xr10:uidLastSave="{00000000-0000-0000-0000-000000000000}"/>
  <bookViews>
    <workbookView xWindow="-120" yWindow="-120" windowWidth="29040" windowHeight="15720" tabRatio="500" activeTab="4" xr2:uid="{00000000-000D-0000-FFFF-FFFF00000000}"/>
  </bookViews>
  <sheets>
    <sheet name="Analyse AMDEC" sheetId="2" r:id="rId1"/>
    <sheet name="Tableau de bord" sheetId="3" r:id="rId2"/>
    <sheet name="Grilles de cotation" sheetId="4" r:id="rId3"/>
    <sheet name="Paramètres" sheetId="5" r:id="rId4"/>
    <sheet name="Mode d'emploi" sheetId="1" r:id="rId5"/>
  </sheets>
  <definedNames>
    <definedName name="_xlnm._FilterDatabase" localSheetId="0" hidden="1">'Analyse AMDEC'!$A$7:$T$47</definedName>
    <definedName name="Liste_Etats">Paramètres!$D$3:$D$7</definedName>
    <definedName name="Liste_Types">Paramètres!$F$3:$F$5</definedName>
    <definedName name="Niveaux_Crit">Paramètres!$I$3:$I$6</definedName>
    <definedName name="Notes_GOD">Paramètres!$B$3:$B$12</definedName>
    <definedName name="Seuils_IPR">Paramètres!$H$3:$H$6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8" i="3" l="1"/>
  <c r="F8" i="3"/>
  <c r="B8" i="3"/>
  <c r="S47" i="2"/>
  <c r="J47" i="2"/>
  <c r="T47" i="2" s="1"/>
  <c r="S46" i="2"/>
  <c r="J46" i="2"/>
  <c r="T46" i="2" s="1"/>
  <c r="S45" i="2"/>
  <c r="J45" i="2"/>
  <c r="T45" i="2" s="1"/>
  <c r="S44" i="2"/>
  <c r="J44" i="2"/>
  <c r="K44" i="2" s="1"/>
  <c r="S43" i="2"/>
  <c r="J43" i="2"/>
  <c r="T43" i="2" s="1"/>
  <c r="S42" i="2"/>
  <c r="J42" i="2"/>
  <c r="T42" i="2" s="1"/>
  <c r="S41" i="2"/>
  <c r="J41" i="2"/>
  <c r="K41" i="2" s="1"/>
  <c r="S40" i="2"/>
  <c r="J40" i="2"/>
  <c r="T40" i="2" s="1"/>
  <c r="S39" i="2"/>
  <c r="J39" i="2"/>
  <c r="T39" i="2" s="1"/>
  <c r="S38" i="2"/>
  <c r="J38" i="2"/>
  <c r="T38" i="2" s="1"/>
  <c r="S37" i="2"/>
  <c r="J37" i="2"/>
  <c r="T37" i="2" s="1"/>
  <c r="S36" i="2"/>
  <c r="J36" i="2"/>
  <c r="T36" i="2" s="1"/>
  <c r="S35" i="2"/>
  <c r="J35" i="2"/>
  <c r="T35" i="2" s="1"/>
  <c r="S34" i="2"/>
  <c r="J34" i="2"/>
  <c r="T34" i="2" s="1"/>
  <c r="S33" i="2"/>
  <c r="J33" i="2"/>
  <c r="T33" i="2" s="1"/>
  <c r="S32" i="2"/>
  <c r="J32" i="2"/>
  <c r="T32" i="2" s="1"/>
  <c r="S31" i="2"/>
  <c r="J31" i="2"/>
  <c r="T31" i="2" s="1"/>
  <c r="S30" i="2"/>
  <c r="J30" i="2"/>
  <c r="T30" i="2" s="1"/>
  <c r="S29" i="2"/>
  <c r="J29" i="2"/>
  <c r="T29" i="2" s="1"/>
  <c r="S28" i="2"/>
  <c r="J28" i="2"/>
  <c r="T28" i="2" s="1"/>
  <c r="S27" i="2"/>
  <c r="J27" i="2"/>
  <c r="T27" i="2" s="1"/>
  <c r="S26" i="2"/>
  <c r="J26" i="2"/>
  <c r="T26" i="2" s="1"/>
  <c r="S25" i="2"/>
  <c r="J25" i="2"/>
  <c r="T25" i="2" s="1"/>
  <c r="S24" i="2"/>
  <c r="J24" i="2"/>
  <c r="K24" i="2" s="1"/>
  <c r="S23" i="2"/>
  <c r="J23" i="2"/>
  <c r="T23" i="2" s="1"/>
  <c r="S22" i="2"/>
  <c r="J22" i="2"/>
  <c r="T22" i="2" s="1"/>
  <c r="S21" i="2"/>
  <c r="J21" i="2"/>
  <c r="T21" i="2" s="1"/>
  <c r="S20" i="2"/>
  <c r="J20" i="2"/>
  <c r="T20" i="2" s="1"/>
  <c r="S19" i="2"/>
  <c r="J19" i="2"/>
  <c r="T19" i="2" s="1"/>
  <c r="S18" i="2"/>
  <c r="J18" i="2"/>
  <c r="T18" i="2" s="1"/>
  <c r="S17" i="2"/>
  <c r="J17" i="2"/>
  <c r="T17" i="2" s="1"/>
  <c r="S16" i="2"/>
  <c r="J16" i="2"/>
  <c r="T16" i="2" s="1"/>
  <c r="S15" i="2"/>
  <c r="J15" i="2"/>
  <c r="K15" i="2" s="1"/>
  <c r="S14" i="2"/>
  <c r="J14" i="2"/>
  <c r="K14" i="2" s="1"/>
  <c r="S13" i="2"/>
  <c r="J13" i="2"/>
  <c r="T13" i="2" s="1"/>
  <c r="S12" i="2"/>
  <c r="J12" i="2"/>
  <c r="T12" i="2" s="1"/>
  <c r="S11" i="2"/>
  <c r="J11" i="2"/>
  <c r="T11" i="2" s="1"/>
  <c r="S10" i="2"/>
  <c r="J10" i="2"/>
  <c r="K10" i="2" s="1"/>
  <c r="S9" i="2"/>
  <c r="F14" i="3" s="1"/>
  <c r="J9" i="2"/>
  <c r="F13" i="3" s="1"/>
  <c r="S8" i="2"/>
  <c r="F4" i="3" s="1"/>
  <c r="J8" i="2"/>
  <c r="T8" i="2" s="1"/>
  <c r="T24" i="2" l="1"/>
  <c r="T44" i="2"/>
  <c r="T15" i="2"/>
  <c r="K11" i="2"/>
  <c r="K16" i="2"/>
  <c r="K21" i="2"/>
  <c r="K26" i="2"/>
  <c r="K31" i="2"/>
  <c r="K36" i="2"/>
  <c r="K46" i="2"/>
  <c r="T41" i="2"/>
  <c r="K12" i="2"/>
  <c r="K17" i="2"/>
  <c r="K22" i="2"/>
  <c r="K27" i="2"/>
  <c r="K32" i="2"/>
  <c r="K37" i="2"/>
  <c r="K42" i="2"/>
  <c r="K47" i="2"/>
  <c r="B4" i="3"/>
  <c r="K8" i="2"/>
  <c r="K13" i="2"/>
  <c r="K18" i="2"/>
  <c r="K23" i="2"/>
  <c r="K28" i="2"/>
  <c r="K33" i="2"/>
  <c r="K38" i="2"/>
  <c r="K43" i="2"/>
  <c r="D4" i="3"/>
  <c r="K9" i="2"/>
  <c r="K19" i="2"/>
  <c r="K29" i="2"/>
  <c r="K39" i="2"/>
  <c r="T14" i="2"/>
  <c r="K34" i="2"/>
  <c r="T9" i="2"/>
  <c r="H4" i="3" s="1"/>
  <c r="K20" i="2"/>
  <c r="K25" i="2"/>
  <c r="K30" i="2"/>
  <c r="K35" i="2"/>
  <c r="K40" i="2"/>
  <c r="K45" i="2"/>
  <c r="T10" i="2"/>
  <c r="C16" i="3" l="1"/>
  <c r="D8" i="3"/>
  <c r="C15" i="3"/>
  <c r="C13" i="3"/>
  <c r="C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7" authorId="0" shapeId="0" xr:uid="{00000000-0006-0000-0100-000001000000}">
      <text>
        <r>
          <rPr>
            <sz val="10"/>
            <rFont val="Arial"/>
            <family val="2"/>
          </rPr>
          <t>Gravité (1 à 10) : sévérité de l'effet pour le client.
1 = négligeable · 10 = danger sécurité / réglementaire.</t>
        </r>
      </text>
    </comment>
    <comment ref="H7" authorId="0" shapeId="0" xr:uid="{00000000-0006-0000-0100-000002000000}">
      <text>
        <r>
          <rPr>
            <sz val="10"/>
            <rFont val="Arial"/>
            <family val="2"/>
          </rPr>
          <t>Occurrence (1 à 10) : probabilité d'apparition de la cause.
1 = quasi impossible · 10 = très fréquent.</t>
        </r>
      </text>
    </comment>
    <comment ref="I7" authorId="0" shapeId="0" xr:uid="{00000000-0006-0000-0100-000003000000}">
      <text>
        <r>
          <rPr>
            <sz val="10"/>
            <rFont val="Arial"/>
            <family val="2"/>
          </rPr>
          <t>Détection (1 à 10) — échelle INVERSÉE.
1 = détection certaine · 10 = indétectable.</t>
        </r>
      </text>
    </comment>
    <comment ref="J7" authorId="0" shapeId="0" xr:uid="{00000000-0006-0000-0100-000004000000}">
      <text>
        <r>
          <rPr>
            <sz val="10"/>
            <rFont val="Arial"/>
            <family val="2"/>
          </rPr>
          <t>IPR = G × O × D (calcul automatique). Varie de 1 à 1000.</t>
        </r>
      </text>
    </comment>
    <comment ref="K7" authorId="0" shapeId="0" xr:uid="{00000000-0006-0000-0100-000005000000}">
      <text>
        <r>
          <rPr>
            <sz val="10"/>
            <rFont val="Arial"/>
            <family val="2"/>
          </rPr>
          <t>Niveau attribué automatiquement selon les seuils (feuille Paramètres).</t>
        </r>
      </text>
    </comment>
    <comment ref="T7" authorId="0" shapeId="0" xr:uid="{00000000-0006-0000-0100-000006000000}">
      <text>
        <r>
          <rPr>
            <sz val="10"/>
            <rFont val="Arial"/>
            <family val="2"/>
          </rPr>
          <t>Réduction du risque = (IPR initial − IPR résiduel) / IPR initial.</t>
        </r>
      </text>
    </comment>
  </commentList>
</comments>
</file>

<file path=xl/sharedStrings.xml><?xml version="1.0" encoding="utf-8"?>
<sst xmlns="http://schemas.openxmlformats.org/spreadsheetml/2006/main" count="263" uniqueCount="228">
  <si>
    <t>MODE D'EMPLOI</t>
  </si>
  <si>
    <t>Qu'est-ce que l'AMDEC ?</t>
  </si>
  <si>
    <t>L'AMDEC (Analyse des Modes de Défaillance, de leurs Effets et de leur Criticité) est une méthode d'analyse préventive des risques. Elle sert à identifier les défaillances possibles d'un produit, d'un processus ou d'un moyen, à évaluer leur criticité, puis à prioriser les actions d'amélioration.</t>
  </si>
  <si>
    <t>Le cœur de la méthode est l'IPR (Indice de Priorité du Risque) :   IPR = Gravité × Occurrence × Détection.</t>
  </si>
  <si>
    <t>Les feuilles du classeur</t>
  </si>
  <si>
    <t>•  Analyse AMDEC : le tableau de travail. Une ligne = un mode de défaillance.</t>
  </si>
  <si>
    <t>•  Tableau de bord : indicateurs et graphiques calculés automatiquement.</t>
  </si>
  <si>
    <t>•  Grilles de cotation : le barème 1 à 10 pour noter G, O et D de façon homogène.</t>
  </si>
  <si>
    <t>•  Paramètres : listes déroulantes et seuils de criticité (modifiables).</t>
  </si>
  <si>
    <t>Comment l'utiliser en 5 étapes</t>
  </si>
  <si>
    <t>1.  Renseignez l'en-tête (système analysé, pilote, date, type d'AMDEC).</t>
  </si>
  <si>
    <t>2.  Pour chaque défaillance, remplissez l'élément, le mode, l'effet, la cause et les moyens de détection.</t>
  </si>
  <si>
    <t>3.  Attribuez les notes G, O et D (menus déroulants 1 à 10) en vous aidant des Grilles de cotation.</t>
  </si>
  <si>
    <t>4.  L'IPR et le niveau de criticité se calculent seuls ; traitez d'abord les lignes rouges puis oranges.</t>
  </si>
  <si>
    <t>5.  Décrivez l'action, le responsable et l'échéance, puis re-notez G/O/D « après action » pour mesurer la réduction du risque.</t>
  </si>
  <si>
    <t>Légende des cellules et des couleurs</t>
  </si>
  <si>
    <t>Cellule blanche = à remplir par vous.</t>
  </si>
  <si>
    <t>Cellule grisée = calcul automatique, ne pas modifier (IPR, niveau, réduction).</t>
  </si>
  <si>
    <t>Critique (IPR ≥ 201) — action immédiate.</t>
  </si>
  <si>
    <t>Élevé (101 à 200) — action à planifier.</t>
  </si>
  <si>
    <t>Modéré (41 à 100) — amélioration continue.</t>
  </si>
  <si>
    <t>Faible (≤ 40) — surveillance simple.</t>
  </si>
  <si>
    <t>Les données présentes dans la feuille « Analyse AMDEC » sont des exemples fictifs : remplacez-les par vos propres analyses. Les seuils de criticité peuvent être ajustés dans la feuille « Paramètres ».</t>
  </si>
  <si>
    <t>ANALYSE AMDEC  —  Modes de Défaillance, de leurs Effets et de leur Criticité</t>
  </si>
  <si>
    <t>Système / processus analysé :</t>
  </si>
  <si>
    <t>Ligne d'assemblage — Unité de production Nord</t>
  </si>
  <si>
    <t>Type d'AMDEC :</t>
  </si>
  <si>
    <t>Processus</t>
  </si>
  <si>
    <t>Pilote de l'analyse :</t>
  </si>
  <si>
    <t>M. Dubois</t>
  </si>
  <si>
    <t>Date de l'analyse :</t>
  </si>
  <si>
    <t>2027-01-18</t>
  </si>
  <si>
    <t>Équipe / service :</t>
  </si>
  <si>
    <t>Qualité · Production · Maintenance</t>
  </si>
  <si>
    <t>Version du document :</t>
  </si>
  <si>
    <t>V1.0</t>
  </si>
  <si>
    <t>IDENTIFICATION DE LA DÉFAILLANCE</t>
  </si>
  <si>
    <t>ÉVALUATION INITIALE DU RISQUE</t>
  </si>
  <si>
    <t>PLAN D'ACTIONS</t>
  </si>
  <si>
    <t>ÉVALUATION APRÈS ACTION</t>
  </si>
  <si>
    <t>N°</t>
  </si>
  <si>
    <t>Élément / Fonction</t>
  </si>
  <si>
    <t>Mode de défaillance</t>
  </si>
  <si>
    <t>Effet(s) de la défaillance</t>
  </si>
  <si>
    <t>Cause(s) probable(s)</t>
  </si>
  <si>
    <t>Moyens de détection actuels</t>
  </si>
  <si>
    <t>G</t>
  </si>
  <si>
    <t>O</t>
  </si>
  <si>
    <t>D</t>
  </si>
  <si>
    <t>IPR</t>
  </si>
  <si>
    <t>Niveau de criticité</t>
  </si>
  <si>
    <t>Action corrective / préventive</t>
  </si>
  <si>
    <t>Responsable</t>
  </si>
  <si>
    <t>Échéance</t>
  </si>
  <si>
    <t>État</t>
  </si>
  <si>
    <t>IPR rés.</t>
  </si>
  <si>
    <t>Réduction</t>
  </si>
  <si>
    <t>Réception matières premières</t>
  </si>
  <si>
    <t>Non-conformité non détectée du lot fournisseur</t>
  </si>
  <si>
    <t>Défaut qualité transmis en production</t>
  </si>
  <si>
    <t>Contrôle réception incomplet</t>
  </si>
  <si>
    <t>Contrôle visuel par échantillonnage</t>
  </si>
  <si>
    <t>Plan de contrôle renforcé + certificat matière obligatoire</t>
  </si>
  <si>
    <t>En cours</t>
  </si>
  <si>
    <t>Stockage / magasin</t>
  </si>
  <si>
    <t>Erreur d'emplacement au picking</t>
  </si>
  <si>
    <t>Rupture de composant en ligne</t>
  </si>
  <si>
    <t>Adressage non respecté</t>
  </si>
  <si>
    <t>Scan code-barres à la sortie</t>
  </si>
  <si>
    <t>Rendre le scan de sortie obligatoire</t>
  </si>
  <si>
    <t>Mme Laurent</t>
  </si>
  <si>
    <t>Réalisée</t>
  </si>
  <si>
    <t>Découpe / usinage</t>
  </si>
  <si>
    <t>Dérive dimensionnelle</t>
  </si>
  <si>
    <t>Pièce hors tolérance, rebut</t>
  </si>
  <si>
    <t>Usure d'outil non suivie</t>
  </si>
  <si>
    <t>Contrôle SPC en fin de série</t>
  </si>
  <si>
    <t>Suivi de la durée de vie outil + alerte préventive</t>
  </si>
  <si>
    <t>A. Martin</t>
  </si>
  <si>
    <t>À faire</t>
  </si>
  <si>
    <t>Assemblage</t>
  </si>
  <si>
    <t>Vis manquante ou mal serrée</t>
  </si>
  <si>
    <t>Défaillance produit chez le client</t>
  </si>
  <si>
    <t>Absence de détrompeur</t>
  </si>
  <si>
    <t>Contrôle du couple manuel</t>
  </si>
  <si>
    <t>Visseuse asservie au couple + comptage des vis</t>
  </si>
  <si>
    <t>S. Bernard</t>
  </si>
  <si>
    <t>Soudure</t>
  </si>
  <si>
    <t>Porosité de soudure</t>
  </si>
  <si>
    <t>Perte d'étanchéité / fuite</t>
  </si>
  <si>
    <t>Paramètres de soudage instables</t>
  </si>
  <si>
    <t>Contrôle visuel du cordon</t>
  </si>
  <si>
    <t>Surveillance des paramètres + contrôle par ressuage</t>
  </si>
  <si>
    <t>L. Petit</t>
  </si>
  <si>
    <t>Contrôle qualité final</t>
  </si>
  <si>
    <t>Défaut esthétique non détecté</t>
  </si>
  <si>
    <t>Retour client, image dégradée</t>
  </si>
  <si>
    <t>Éclairage du poste insuffisant</t>
  </si>
  <si>
    <t>Contrôle visuel à 100 %</t>
  </si>
  <si>
    <t>Rééquiper le poste (éclairage + gabarit de contrôle)</t>
  </si>
  <si>
    <t>Étiquetage</t>
  </si>
  <si>
    <t>Étiquette erronée (référence / quantité)</t>
  </si>
  <si>
    <t>Livraison non conforme</t>
  </si>
  <si>
    <t>Saisie manuelle des données</t>
  </si>
  <si>
    <t>Vérification manuelle</t>
  </si>
  <si>
    <t>Impression automatique de l'étiquette depuis l'ERP</t>
  </si>
  <si>
    <t>Emballage</t>
  </si>
  <si>
    <t>Protection insuffisante du produit</t>
  </si>
  <si>
    <t>Casse pendant le transport</t>
  </si>
  <si>
    <t>Mode opératoire non standardisé</t>
  </si>
  <si>
    <t>Aucun contrôle dédié</t>
  </si>
  <si>
    <t>Standardiser le calage + audit d'emballage</t>
  </si>
  <si>
    <t>Expédition</t>
  </si>
  <si>
    <t>Erreur de destinataire</t>
  </si>
  <si>
    <t>Retard et coût de re-livraison</t>
  </si>
  <si>
    <t>Confusion entre commandes</t>
  </si>
  <si>
    <t>Double contrôle du bon de livraison</t>
  </si>
  <si>
    <t>Contrôle par scan de l'adresse de livraison</t>
  </si>
  <si>
    <t>Maintenance de la ligne</t>
  </si>
  <si>
    <t>Arrêt machine non planifié</t>
  </si>
  <si>
    <t>Perte de production</t>
  </si>
  <si>
    <t>Maintenance préventive insuffisante</t>
  </si>
  <si>
    <t>Suivi GMAO</t>
  </si>
  <si>
    <t>Renforcer le plan préventif + stock de pièces critiques</t>
  </si>
  <si>
    <t>Saisie des données de production</t>
  </si>
  <si>
    <t>Erreur de saisie de traçabilité</t>
  </si>
  <si>
    <t>Traçabilité perdue</t>
  </si>
  <si>
    <t>Double saisie manuelle</t>
  </si>
  <si>
    <t>Contrôle a posteriori</t>
  </si>
  <si>
    <t>Automatiser la collecte (scan / capteurs)</t>
  </si>
  <si>
    <t>Changement de série / nettoyage</t>
  </si>
  <si>
    <t>Contamination croisée</t>
  </si>
  <si>
    <t>Non-conformité produit</t>
  </si>
  <si>
    <t>Procédure de nettoyage non validée</t>
  </si>
  <si>
    <t>Contrôle du premier article</t>
  </si>
  <si>
    <t>Valider la procédure + check-list signée</t>
  </si>
  <si>
    <t>Gestion documentaire</t>
  </si>
  <si>
    <t>Version d'instruction obsolète utilisée</t>
  </si>
  <si>
    <t>Écart mineur, reprise</t>
  </si>
  <si>
    <t>Diffusion documentaire non maîtrisée</t>
  </si>
  <si>
    <t>Revue périodique des documents</t>
  </si>
  <si>
    <t>Revue documentaire trimestrielle</t>
  </si>
  <si>
    <t>TABLEAU DE BORD AMDEC</t>
  </si>
  <si>
    <t>Risques analysés</t>
  </si>
  <si>
    <t>IPR moyen initial</t>
  </si>
  <si>
    <t>IPR moyen après action</t>
  </si>
  <si>
    <t>Réduction moyenne du risque</t>
  </si>
  <si>
    <t>IPR maximal (initial)</t>
  </si>
  <si>
    <t>Risques critiques ou élevés</t>
  </si>
  <si>
    <t>Gravité ≥ 9 (action obligatoire)</t>
  </si>
  <si>
    <t>Actions réalisées</t>
  </si>
  <si>
    <t>Répartition par niveau de criticité</t>
  </si>
  <si>
    <t>IPR moyen : avant / après action</t>
  </si>
  <si>
    <t>Niveau</t>
  </si>
  <si>
    <t>Nombre</t>
  </si>
  <si>
    <t>Étape</t>
  </si>
  <si>
    <t>IPR moyen</t>
  </si>
  <si>
    <t>Critique</t>
  </si>
  <si>
    <t>Avant action</t>
  </si>
  <si>
    <t>Élevé</t>
  </si>
  <si>
    <t>Après action</t>
  </si>
  <si>
    <t>Modéré</t>
  </si>
  <si>
    <t>Faible</t>
  </si>
  <si>
    <t>GRILLES DE COTATION</t>
  </si>
  <si>
    <t>Barème 1 à 10 — à partager avec toute l'équipe pour une notation homogène.</t>
  </si>
  <si>
    <t>Gravité (G)</t>
  </si>
  <si>
    <t>Sévérité de l'effet pour le client ou l'utilisateur final.</t>
  </si>
  <si>
    <t>Note</t>
  </si>
  <si>
    <t>Description</t>
  </si>
  <si>
    <t>Aucun effet perceptible par le client.</t>
  </si>
  <si>
    <t>Effet très mineur, gêne à peine perceptible.</t>
  </si>
  <si>
    <t>Effet mineur, léger mécontentement.</t>
  </si>
  <si>
    <t>Effet modéré, nécessite une petite reprise.</t>
  </si>
  <si>
    <t>Effet notable, insatisfaction du client.</t>
  </si>
  <si>
    <t>Dégradation de performance, réclamation probable.</t>
  </si>
  <si>
    <t>Défaillance importante, produit inutilisable.</t>
  </si>
  <si>
    <t>Défaillance majeure, arrêt de fonction.</t>
  </si>
  <si>
    <t>Effet grave lié à la sécurité, avec préavis.</t>
  </si>
  <si>
    <t>Danger sécurité ou non-respect réglementaire, sans préavis.</t>
  </si>
  <si>
    <t>Occurrence (O)</t>
  </si>
  <si>
    <t>Probabilité d'apparition de la cause de défaillance.</t>
  </si>
  <si>
    <t>Très improbable : quasi jamais observé.</t>
  </si>
  <si>
    <t>Rare : ≈ 1 fois pour 20 000 unités.</t>
  </si>
  <si>
    <t>Faible : ≈ 1 fois pour 4 000 unités.</t>
  </si>
  <si>
    <t>Modérée : ≈ 1 fois pour 1 000 unités.</t>
  </si>
  <si>
    <t>Occasionnelle : ≈ 1 fois pour 400 unités.</t>
  </si>
  <si>
    <t>Fréquente : ≈ 1 fois pour 80 unités.</t>
  </si>
  <si>
    <t>Élevée : ≈ 1 fois pour 40 unités.</t>
  </si>
  <si>
    <t>Très élevée : ≈ 1 fois pour 20 unités.</t>
  </si>
  <si>
    <t>Récurrente : ≈ 1 fois pour 8 unités.</t>
  </si>
  <si>
    <t>Quasi certaine : ≈ 1 fois pour 2 unités.</t>
  </si>
  <si>
    <t>Détection (D)</t>
  </si>
  <si>
    <t>⚠ Échelle inversée : 1 = on détecte à coup sûr, 10 = indétectable.</t>
  </si>
  <si>
    <t>Détection certaine : contrôle automatique infaillible.</t>
  </si>
  <si>
    <t>Très forte : contrôle automatique très fiable.</t>
  </si>
  <si>
    <t>Forte : contrôle automatique avec alerte.</t>
  </si>
  <si>
    <t>Assez forte : double contrôle en poste.</t>
  </si>
  <si>
    <t>Moyenne : contrôle visuel systématique.</t>
  </si>
  <si>
    <t>Faible : contrôle par échantillonnage.</t>
  </si>
  <si>
    <t>Très faible : contrôle indirect peu fiable.</t>
  </si>
  <si>
    <t>Improbable : contrôle occasionnel.</t>
  </si>
  <si>
    <t>Très improbable : aucun contrôle formalisé.</t>
  </si>
  <si>
    <t>Indétectable : la défaillance atteint le client.</t>
  </si>
  <si>
    <t>Seuils de criticité (IPR = G × O × D)</t>
  </si>
  <si>
    <t>IPR ≤ 40</t>
  </si>
  <si>
    <t>Faible — risque acceptable, surveillance simple</t>
  </si>
  <si>
    <t>41 à 100</t>
  </si>
  <si>
    <t>Modéré — à intégrer à l'amélioration continue</t>
  </si>
  <si>
    <t>101 à 200</t>
  </si>
  <si>
    <t>Élevé — action corrective à planifier</t>
  </si>
  <si>
    <t>≥ 201</t>
  </si>
  <si>
    <t>Critique — action immédiate et prioritaire</t>
  </si>
  <si>
    <t>Règle complémentaire : une Gravité ≥ 9 impose toujours une action, quel que soit l'IPR.</t>
  </si>
  <si>
    <t>Paramètres du modèle</t>
  </si>
  <si>
    <t>Listes déroulantes et seuils utilisés par les formules. Vous pouvez ajuster les seuils de criticité ci-dessous.</t>
  </si>
  <si>
    <t>Notes G/O/D</t>
  </si>
  <si>
    <t>États d'action</t>
  </si>
  <si>
    <t>Types d'AMDEC</t>
  </si>
  <si>
    <t>IPR ≥</t>
  </si>
  <si>
    <t>Action recommandée</t>
  </si>
  <si>
    <t>Produit</t>
  </si>
  <si>
    <t>Risque acceptable — surveillance simple</t>
  </si>
  <si>
    <t>À intégrer au plan d'amélioration continue</t>
  </si>
  <si>
    <t>Moyen / Machine</t>
  </si>
  <si>
    <t>Action corrective à planifier</t>
  </si>
  <si>
    <t>Reportée</t>
  </si>
  <si>
    <t>Action immédiate et prioritaire</t>
  </si>
  <si>
    <t>Annulée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</si>
</sst>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35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2"/>
      <color rgb="FFFFFFFF"/>
      <name val="Calibri"/>
      <charset val="1"/>
    </font>
    <font>
      <sz val="10.5"/>
      <color rgb="FF1C2B2C"/>
      <name val="Calibri"/>
      <charset val="1"/>
    </font>
    <font>
      <b/>
      <sz val="12"/>
      <color rgb="FF3A2A0A"/>
      <name val="Calibri"/>
      <charset val="1"/>
    </font>
    <font>
      <sz val="10.5"/>
      <color rgb="FFA5281C"/>
      <name val="Calibri"/>
      <charset val="1"/>
    </font>
    <font>
      <sz val="10.5"/>
      <color rgb="FF9A5416"/>
      <name val="Calibri"/>
      <charset val="1"/>
    </font>
    <font>
      <sz val="10.5"/>
      <color rgb="FF8A6A16"/>
      <name val="Calibri"/>
      <charset val="1"/>
    </font>
    <font>
      <sz val="10.5"/>
      <color rgb="FF1E5B41"/>
      <name val="Calibri"/>
      <charset val="1"/>
    </font>
    <font>
      <i/>
      <sz val="9.5"/>
      <color rgb="FF5A6A6A"/>
      <name val="Calibri"/>
      <charset val="1"/>
    </font>
    <font>
      <b/>
      <sz val="16"/>
      <color rgb="FFFFFFFF"/>
      <name val="Calibri"/>
      <charset val="1"/>
    </font>
    <font>
      <b/>
      <sz val="10"/>
      <color rgb="FF14494E"/>
      <name val="Calibri"/>
      <charset val="1"/>
    </font>
    <font>
      <sz val="10"/>
      <color rgb="FF0B4EA2"/>
      <name val="Calibri"/>
      <charset val="1"/>
    </font>
    <font>
      <b/>
      <sz val="10"/>
      <color rgb="FFFFFFFF"/>
      <name val="Calibri"/>
      <charset val="1"/>
    </font>
    <font>
      <b/>
      <sz val="10"/>
      <color rgb="FF3A2A0A"/>
      <name val="Calibri"/>
      <charset val="1"/>
    </font>
    <font>
      <sz val="10"/>
      <color rgb="FF1C2B2C"/>
      <name val="Calibri"/>
      <charset val="1"/>
    </font>
    <font>
      <b/>
      <sz val="10"/>
      <color rgb="FF1C2B2C"/>
      <name val="Calibri"/>
      <charset val="1"/>
    </font>
    <font>
      <sz val="10"/>
      <name val="Arial"/>
      <family val="2"/>
    </font>
    <font>
      <b/>
      <sz val="9"/>
      <color rgb="FFFFFFFF"/>
      <name val="Calibri"/>
      <charset val="1"/>
    </font>
    <font>
      <b/>
      <sz val="22"/>
      <color rgb="FF14494E"/>
      <name val="Calibri"/>
      <charset val="1"/>
    </font>
    <font>
      <b/>
      <sz val="22"/>
      <color rgb="FF1F6F75"/>
      <name val="Calibri"/>
      <charset val="1"/>
    </font>
    <font>
      <b/>
      <sz val="22"/>
      <color rgb="FF2E7D5B"/>
      <name val="Calibri"/>
      <charset val="1"/>
    </font>
    <font>
      <b/>
      <sz val="22"/>
      <color rgb="FFA5281C"/>
      <name val="Calibri"/>
      <charset val="1"/>
    </font>
    <font>
      <b/>
      <sz val="22"/>
      <color rgb="FF9A5416"/>
      <name val="Calibri"/>
      <charset val="1"/>
    </font>
    <font>
      <b/>
      <sz val="12"/>
      <color rgb="FF14494E"/>
      <name val="Calibri"/>
      <charset val="1"/>
    </font>
    <font>
      <b/>
      <sz val="10"/>
      <color rgb="FFA5281C"/>
      <name val="Calibri"/>
      <charset val="1"/>
    </font>
    <font>
      <b/>
      <sz val="10"/>
      <color rgb="FF9A5416"/>
      <name val="Calibri"/>
      <charset val="1"/>
    </font>
    <font>
      <b/>
      <sz val="10"/>
      <color rgb="FF8A6A16"/>
      <name val="Calibri"/>
      <charset val="1"/>
    </font>
    <font>
      <b/>
      <sz val="10"/>
      <color rgb="FF1E5B41"/>
      <name val="Calibri"/>
      <charset val="1"/>
    </font>
    <font>
      <i/>
      <sz val="9"/>
      <color rgb="FF5A6A6A"/>
      <name val="Calibri"/>
      <charset val="1"/>
    </font>
    <font>
      <sz val="10"/>
      <color rgb="FF1E5B41"/>
      <name val="Calibri"/>
      <charset val="1"/>
    </font>
    <font>
      <sz val="10"/>
      <color rgb="FF8A6A16"/>
      <name val="Calibri"/>
      <charset val="1"/>
    </font>
    <font>
      <sz val="10"/>
      <color rgb="FF9A5416"/>
      <name val="Calibri"/>
      <charset val="1"/>
    </font>
    <font>
      <sz val="10"/>
      <color rgb="FFA5281C"/>
      <name val="Calibri"/>
      <charset val="1"/>
    </font>
    <font>
      <b/>
      <sz val="14"/>
      <color rgb="FF14494E"/>
      <name val="Calibri"/>
      <charset val="1"/>
    </font>
  </fonts>
  <fills count="21">
    <fill>
      <patternFill patternType="none"/>
    </fill>
    <fill>
      <patternFill patternType="gray125"/>
    </fill>
    <fill>
      <patternFill patternType="solid">
        <fgColor rgb="FF0E3B3F"/>
        <bgColor rgb="FF14494E"/>
      </patternFill>
    </fill>
    <fill>
      <patternFill patternType="solid">
        <fgColor rgb="FF14494E"/>
        <bgColor rgb="FF0E3B3F"/>
      </patternFill>
    </fill>
    <fill>
      <patternFill patternType="solid">
        <fgColor rgb="FF1F6F75"/>
        <bgColor rgb="FF2E7D5B"/>
      </patternFill>
    </fill>
    <fill>
      <patternFill patternType="solid">
        <fgColor rgb="FFE8A33D"/>
        <bgColor rgb="FFFF6600"/>
      </patternFill>
    </fill>
    <fill>
      <patternFill patternType="solid">
        <fgColor rgb="FFFFFFFF"/>
        <bgColor rgb="FFF7FBFA"/>
      </patternFill>
    </fill>
    <fill>
      <patternFill patternType="solid">
        <fgColor rgb="FFECEFEF"/>
        <bgColor rgb="FFEEF1F1"/>
      </patternFill>
    </fill>
    <fill>
      <patternFill patternType="solid">
        <fgColor rgb="FFF6D7D2"/>
        <bgColor rgb="FFF6DAD5"/>
      </patternFill>
    </fill>
    <fill>
      <patternFill patternType="solid">
        <fgColor rgb="FFFBE3CE"/>
        <bgColor rgb="FFFBE9DC"/>
      </patternFill>
    </fill>
    <fill>
      <patternFill patternType="solid">
        <fgColor rgb="FFFCF3D6"/>
        <bgColor rgb="FFFCEFD8"/>
      </patternFill>
    </fill>
    <fill>
      <patternFill patternType="solid">
        <fgColor rgb="FFE3F2EA"/>
        <bgColor rgb="FFE1F1E6"/>
      </patternFill>
    </fill>
    <fill>
      <patternFill patternType="solid">
        <fgColor rgb="FFDCEBEB"/>
        <bgColor rgb="FFDDEAF6"/>
      </patternFill>
    </fill>
    <fill>
      <patternFill patternType="solid">
        <fgColor rgb="FFF3F8F8"/>
        <bgColor rgb="FFF7FBFA"/>
      </patternFill>
    </fill>
    <fill>
      <patternFill patternType="solid">
        <fgColor rgb="FF2E7D5B"/>
        <bgColor rgb="FF1F6F75"/>
      </patternFill>
    </fill>
    <fill>
      <patternFill patternType="solid">
        <fgColor rgb="FFA5281C"/>
        <bgColor rgb="FF993366"/>
      </patternFill>
    </fill>
    <fill>
      <patternFill patternType="solid">
        <fgColor rgb="FF9A5416"/>
        <bgColor rgb="FF8A6A16"/>
      </patternFill>
    </fill>
    <fill>
      <patternFill patternType="solid">
        <fgColor rgb="FFF7FBFA"/>
        <bgColor rgb="FFF3F8F8"/>
      </patternFill>
    </fill>
    <fill>
      <patternFill patternType="solid">
        <fgColor rgb="FFFDF6E3"/>
        <bgColor rgb="FFFCF3D6"/>
      </patternFill>
    </fill>
    <fill>
      <patternFill patternType="solid">
        <fgColor rgb="FFFBE9DC"/>
        <bgColor rgb="FFFCEFD8"/>
      </patternFill>
    </fill>
    <fill>
      <patternFill patternType="solid">
        <fgColor rgb="FFF6DAD5"/>
        <bgColor rgb="FFF6D7D2"/>
      </patternFill>
    </fill>
  </fills>
  <borders count="3">
    <border>
      <left/>
      <right/>
      <top/>
      <bottom/>
      <diagonal/>
    </border>
    <border>
      <left style="thin">
        <color rgb="FFCBD6D6"/>
      </left>
      <right style="thin">
        <color rgb="FFCBD6D6"/>
      </right>
      <top style="thin">
        <color rgb="FFCBD6D6"/>
      </top>
      <bottom style="thin">
        <color rgb="FFCBD6D6"/>
      </bottom>
      <diagonal/>
    </border>
    <border>
      <left style="thin">
        <color rgb="FFCBD6D6"/>
      </left>
      <right/>
      <top style="thin">
        <color rgb="FFCBD6D6"/>
      </top>
      <bottom style="thin">
        <color rgb="FFCBD6D6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8" fillId="16" borderId="1" xfId="0" applyFont="1" applyFill="1" applyBorder="1" applyAlignment="1">
      <alignment horizontal="left" vertical="center" wrapText="1" indent="1"/>
    </xf>
    <xf numFmtId="0" fontId="18" fillId="15" borderId="1" xfId="0" applyFont="1" applyFill="1" applyBorder="1" applyAlignment="1">
      <alignment horizontal="left" vertical="center" wrapText="1" indent="1"/>
    </xf>
    <xf numFmtId="164" fontId="21" fillId="6" borderId="1" xfId="0" applyNumberFormat="1" applyFont="1" applyFill="1" applyBorder="1" applyAlignment="1">
      <alignment horizontal="center" vertical="center" wrapText="1"/>
    </xf>
    <xf numFmtId="1" fontId="20" fillId="6" borderId="1" xfId="0" applyNumberFormat="1" applyFont="1" applyFill="1" applyBorder="1" applyAlignment="1">
      <alignment horizontal="center" vertical="center" wrapText="1"/>
    </xf>
    <xf numFmtId="1" fontId="19" fillId="6" borderId="1" xfId="0" applyNumberFormat="1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left" vertical="center" wrapText="1" indent="1"/>
    </xf>
    <xf numFmtId="0" fontId="18" fillId="4" borderId="1" xfId="0" applyFont="1" applyFill="1" applyBorder="1" applyAlignment="1">
      <alignment horizontal="left" vertical="center" wrapText="1" indent="1"/>
    </xf>
    <xf numFmtId="0" fontId="18" fillId="3" borderId="1" xfId="0" applyFont="1" applyFill="1" applyBorder="1" applyAlignment="1">
      <alignment horizontal="left" vertical="center" wrapText="1" indent="1"/>
    </xf>
    <xf numFmtId="0" fontId="13" fillId="4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4" fontId="1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12" borderId="0" xfId="0" applyFont="1" applyFill="1" applyAlignment="1">
      <alignment horizontal="right" vertical="center" indent="1"/>
    </xf>
    <xf numFmtId="0" fontId="10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top" wrapText="1"/>
    </xf>
    <xf numFmtId="0" fontId="2" fillId="4" borderId="0" xfId="0" applyFont="1" applyFill="1" applyAlignment="1">
      <alignment horizontal="left" vertical="center" indent="1"/>
    </xf>
    <xf numFmtId="0" fontId="4" fillId="5" borderId="0" xfId="0" applyFont="1" applyFill="1" applyAlignment="1">
      <alignment horizontal="left" vertical="center" inden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top" wrapText="1"/>
    </xf>
    <xf numFmtId="1" fontId="15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 wrapText="1"/>
    </xf>
    <xf numFmtId="14" fontId="15" fillId="6" borderId="1" xfId="0" applyNumberFormat="1" applyFont="1" applyFill="1" applyBorder="1" applyAlignment="1">
      <alignment horizontal="center" vertical="center"/>
    </xf>
    <xf numFmtId="164" fontId="15" fillId="7" borderId="1" xfId="0" applyNumberFormat="1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left" vertical="top" wrapText="1"/>
    </xf>
    <xf numFmtId="0" fontId="15" fillId="13" borderId="1" xfId="0" applyFont="1" applyFill="1" applyBorder="1" applyAlignment="1">
      <alignment horizontal="left" vertical="center" wrapText="1"/>
    </xf>
    <xf numFmtId="14" fontId="15" fillId="13" borderId="1" xfId="0" applyNumberFormat="1" applyFont="1" applyFill="1" applyBorder="1" applyAlignment="1">
      <alignment horizontal="center" vertical="center"/>
    </xf>
    <xf numFmtId="0" fontId="24" fillId="0" borderId="0" xfId="0" applyFont="1"/>
    <xf numFmtId="0" fontId="25" fillId="8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6" fillId="9" borderId="1" xfId="0" applyFont="1" applyFill="1" applyBorder="1" applyAlignment="1">
      <alignment horizontal="left" vertical="center" wrapText="1"/>
    </xf>
    <xf numFmtId="0" fontId="27" fillId="10" borderId="1" xfId="0" applyFont="1" applyFill="1" applyBorder="1" applyAlignment="1">
      <alignment horizontal="left" vertical="center" wrapText="1"/>
    </xf>
    <xf numFmtId="0" fontId="28" fillId="11" borderId="1" xfId="0" applyFont="1" applyFill="1" applyBorder="1" applyAlignment="1">
      <alignment horizontal="left" vertical="center" wrapText="1"/>
    </xf>
    <xf numFmtId="0" fontId="29" fillId="0" borderId="0" xfId="0" applyFont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6" fillId="17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left" vertical="top" wrapText="1"/>
    </xf>
    <xf numFmtId="0" fontId="16" fillId="18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left" vertical="top" wrapText="1"/>
    </xf>
    <xf numFmtId="0" fontId="16" fillId="19" borderId="1" xfId="0" applyFont="1" applyFill="1" applyBorder="1" applyAlignment="1">
      <alignment horizontal="center" vertical="center"/>
    </xf>
    <xf numFmtId="0" fontId="15" fillId="19" borderId="1" xfId="0" applyFont="1" applyFill="1" applyBorder="1" applyAlignment="1">
      <alignment horizontal="left" vertical="top" wrapText="1"/>
    </xf>
    <xf numFmtId="0" fontId="16" fillId="20" borderId="1" xfId="0" applyFont="1" applyFill="1" applyBorder="1" applyAlignment="1">
      <alignment horizontal="center" vertical="center"/>
    </xf>
    <xf numFmtId="0" fontId="15" fillId="20" borderId="1" xfId="0" applyFont="1" applyFill="1" applyBorder="1" applyAlignment="1">
      <alignment horizontal="left" vertical="top" wrapText="1"/>
    </xf>
    <xf numFmtId="0" fontId="28" fillId="11" borderId="1" xfId="0" applyFont="1" applyFill="1" applyBorder="1" applyAlignment="1">
      <alignment horizontal="center" vertical="center" wrapText="1"/>
    </xf>
    <xf numFmtId="0" fontId="30" fillId="11" borderId="1" xfId="0" applyFont="1" applyFill="1" applyBorder="1" applyAlignment="1">
      <alignment horizontal="left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left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left" vertical="center" wrapText="1"/>
    </xf>
    <xf numFmtId="0" fontId="34" fillId="0" borderId="0" xfId="0" applyFont="1"/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9" fillId="0" borderId="0" xfId="0" applyFont="1"/>
    <xf numFmtId="0" fontId="2" fillId="3" borderId="0" xfId="0" applyFont="1" applyFill="1" applyAlignment="1">
      <alignment horizontal="left" vertical="center" indent="1"/>
    </xf>
    <xf numFmtId="0" fontId="4" fillId="5" borderId="0" xfId="0" applyFont="1" applyFill="1" applyAlignment="1">
      <alignment horizontal="left" vertical="center" indent="1"/>
    </xf>
    <xf numFmtId="0" fontId="25" fillId="0" borderId="0" xfId="0" applyFont="1"/>
  </cellXfs>
  <cellStyles count="1">
    <cellStyle name="Standard" xfId="0" builtinId="0"/>
  </cellStyles>
  <dxfs count="17">
    <dxf>
      <font>
        <b/>
        <sz val="10"/>
        <color rgb="FF1E5B41"/>
        <name val="Calibri"/>
        <charset val="1"/>
      </font>
      <fill>
        <patternFill>
          <bgColor rgb="FFE3F2EA"/>
        </patternFill>
      </fill>
    </dxf>
    <dxf>
      <font>
        <b/>
        <sz val="10"/>
        <color rgb="FF8A6A16"/>
        <name val="Calibri"/>
        <charset val="1"/>
      </font>
      <fill>
        <patternFill>
          <bgColor rgb="FFFCF3D6"/>
        </patternFill>
      </fill>
    </dxf>
    <dxf>
      <font>
        <b/>
        <sz val="10"/>
        <color rgb="FF9A5416"/>
        <name val="Calibri"/>
        <charset val="1"/>
      </font>
      <fill>
        <patternFill>
          <bgColor rgb="FFFBE3CE"/>
        </patternFill>
      </fill>
    </dxf>
    <dxf>
      <font>
        <b/>
        <sz val="10"/>
        <color rgb="FFA5281C"/>
        <name val="Calibri"/>
        <charset val="1"/>
      </font>
      <fill>
        <patternFill>
          <bgColor rgb="FFF6D7D2"/>
        </patternFill>
      </fill>
    </dxf>
    <dxf>
      <fill>
        <patternFill>
          <bgColor rgb="FFFCEFD8"/>
        </patternFill>
      </fill>
    </dxf>
    <dxf>
      <fill>
        <patternFill>
          <bgColor rgb="FFEEF1F1"/>
        </patternFill>
      </fill>
    </dxf>
    <dxf>
      <fill>
        <patternFill>
          <bgColor rgb="FFDDEAF6"/>
        </patternFill>
      </fill>
    </dxf>
    <dxf>
      <fill>
        <patternFill>
          <bgColor rgb="FFE1F1E6"/>
        </patternFill>
      </fill>
    </dxf>
    <dxf>
      <font>
        <b/>
        <sz val="10"/>
        <color rgb="FF1E5B41"/>
        <name val="Calibri"/>
        <charset val="1"/>
      </font>
      <fill>
        <patternFill>
          <bgColor rgb="FFE3F2EA"/>
        </patternFill>
      </fill>
    </dxf>
    <dxf>
      <font>
        <b/>
        <sz val="10"/>
        <color rgb="FF8A6A16"/>
        <name val="Calibri"/>
        <charset val="1"/>
      </font>
      <fill>
        <patternFill>
          <bgColor rgb="FFFCF3D6"/>
        </patternFill>
      </fill>
    </dxf>
    <dxf>
      <font>
        <b/>
        <sz val="10"/>
        <color rgb="FF9A5416"/>
        <name val="Calibri"/>
        <charset val="1"/>
      </font>
      <fill>
        <patternFill>
          <bgColor rgb="FFFBE3CE"/>
        </patternFill>
      </fill>
    </dxf>
    <dxf>
      <font>
        <b/>
        <sz val="10"/>
        <color rgb="FFA5281C"/>
        <name val="Calibri"/>
        <charset val="1"/>
      </font>
      <fill>
        <patternFill>
          <bgColor rgb="FFF6D7D2"/>
        </patternFill>
      </fill>
    </dxf>
    <dxf>
      <font>
        <b/>
        <sz val="10"/>
        <color rgb="FF1E5B41"/>
        <name val="Calibri"/>
        <charset val="1"/>
      </font>
      <fill>
        <patternFill>
          <bgColor rgb="FFE3F2EA"/>
        </patternFill>
      </fill>
    </dxf>
    <dxf>
      <font>
        <b/>
        <sz val="10"/>
        <color rgb="FF8A6A16"/>
        <name val="Calibri"/>
        <charset val="1"/>
      </font>
      <fill>
        <patternFill>
          <bgColor rgb="FFFCF3D6"/>
        </patternFill>
      </fill>
    </dxf>
    <dxf>
      <font>
        <b/>
        <sz val="10"/>
        <color rgb="FF9A5416"/>
        <name val="Calibri"/>
        <charset val="1"/>
      </font>
      <fill>
        <patternFill>
          <bgColor rgb="FFFBE3CE"/>
        </patternFill>
      </fill>
    </dxf>
    <dxf>
      <font>
        <b/>
        <sz val="10"/>
        <color rgb="FFA5281C"/>
        <name val="Calibri"/>
        <charset val="1"/>
      </font>
      <fill>
        <patternFill>
          <bgColor rgb="FFF6D7D2"/>
        </patternFill>
      </fill>
    </dxf>
    <dxf>
      <font>
        <b/>
        <sz val="10"/>
        <color rgb="FFA5281C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BE9DC"/>
      <rgbColor rgb="FFFF00FF"/>
      <rgbColor rgb="FF00FFFF"/>
      <rgbColor rgb="FF800000"/>
      <rgbColor rgb="FF008000"/>
      <rgbColor rgb="FF000080"/>
      <rgbColor rgb="FF8A6A16"/>
      <rgbColor rgb="FF800080"/>
      <rgbColor rgb="FF1F6F75"/>
      <rgbColor rgb="FFD9D9D9"/>
      <rgbColor rgb="FF878787"/>
      <rgbColor rgb="FFECEFEF"/>
      <rgbColor rgb="FF9A5416"/>
      <rgbColor rgb="FFFCF3D6"/>
      <rgbColor rgb="FFE3F2EA"/>
      <rgbColor rgb="FF660066"/>
      <rgbColor rgb="FFF7FBFA"/>
      <rgbColor rgb="FF0B4EA2"/>
      <rgbColor rgb="FFCBD6D6"/>
      <rgbColor rgb="FF000080"/>
      <rgbColor rgb="FFFF00FF"/>
      <rgbColor rgb="FFFDF6E3"/>
      <rgbColor rgb="FF00FFFF"/>
      <rgbColor rgb="FF800080"/>
      <rgbColor rgb="FF800000"/>
      <rgbColor rgb="FF1E5B41"/>
      <rgbColor rgb="FF0000FF"/>
      <rgbColor rgb="FF00CCFF"/>
      <rgbColor rgb="FFE1F1E6"/>
      <rgbColor rgb="FFDCEBEB"/>
      <rgbColor rgb="FFFCEFD8"/>
      <rgbColor rgb="FFDDEAF6"/>
      <rgbColor rgb="FFF6DAD5"/>
      <rgbColor rgb="FFFBE3CE"/>
      <rgbColor rgb="FFF6D7D2"/>
      <rgbColor rgb="FF4F81BD"/>
      <rgbColor rgb="FF33CCCC"/>
      <rgbColor rgb="FF99CC00"/>
      <rgbColor rgb="FFEEF1F1"/>
      <rgbColor rgb="FFE8A33D"/>
      <rgbColor rgb="FFFF6600"/>
      <rgbColor rgb="FF5A6A6A"/>
      <rgbColor rgb="FFF3F8F8"/>
      <rgbColor rgb="FF0E3B3F"/>
      <rgbColor rgb="FF2E7D5B"/>
      <rgbColor rgb="FF14494E"/>
      <rgbColor rgb="FF3A2A0A"/>
      <rgbColor rgb="FFA5281C"/>
      <rgbColor rgb="FF993366"/>
      <rgbColor rgb="FF333399"/>
      <rgbColor rgb="FF1C2B2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Nombre de risques par niveau de criticité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bord'!$C$12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A5281C"/>
              </a:solidFill>
              <a:ln w="0">
                <a:solidFill>
                  <a:srgbClr val="A5281C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104-474A-9414-0B24E1E465E4}"/>
              </c:ext>
            </c:extLst>
          </c:dPt>
          <c:dPt>
            <c:idx val="1"/>
            <c:invertIfNegative val="0"/>
            <c:bubble3D val="0"/>
            <c:spPr>
              <a:solidFill>
                <a:srgbClr val="9A5416"/>
              </a:solidFill>
              <a:ln w="0">
                <a:solidFill>
                  <a:srgbClr val="9A541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104-474A-9414-0B24E1E465E4}"/>
              </c:ext>
            </c:extLst>
          </c:dPt>
          <c:dPt>
            <c:idx val="2"/>
            <c:invertIfNegative val="0"/>
            <c:bubble3D val="0"/>
            <c:spPr>
              <a:solidFill>
                <a:srgbClr val="8A6A16"/>
              </a:solidFill>
              <a:ln w="0">
                <a:solidFill>
                  <a:srgbClr val="8A6A16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104-474A-9414-0B24E1E465E4}"/>
              </c:ext>
            </c:extLst>
          </c:dPt>
          <c:dPt>
            <c:idx val="3"/>
            <c:invertIfNegative val="0"/>
            <c:bubble3D val="0"/>
            <c:spPr>
              <a:solidFill>
                <a:srgbClr val="1E5B41"/>
              </a:solidFill>
              <a:ln w="0">
                <a:solidFill>
                  <a:srgbClr val="1E5B4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104-474A-9414-0B24E1E465E4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104-474A-9414-0B24E1E465E4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104-474A-9414-0B24E1E465E4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4104-474A-9414-0B24E1E465E4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4104-474A-9414-0B24E1E465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bord'!$B$13:$B$16</c:f>
              <c:strCache>
                <c:ptCount val="4"/>
                <c:pt idx="0">
                  <c:v>Critique</c:v>
                </c:pt>
                <c:pt idx="1">
                  <c:v>Élevé</c:v>
                </c:pt>
                <c:pt idx="2">
                  <c:v>Modéré</c:v>
                </c:pt>
                <c:pt idx="3">
                  <c:v>Faible</c:v>
                </c:pt>
              </c:strCache>
            </c:strRef>
          </c:cat>
          <c:val>
            <c:numRef>
              <c:f>'Tableau de bord'!$C$13:$C$16</c:f>
              <c:numCache>
                <c:formatCode>General</c:formatCode>
                <c:ptCount val="4"/>
                <c:pt idx="0">
                  <c:v>3</c:v>
                </c:pt>
                <c:pt idx="1">
                  <c:v>7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104-474A-9414-0B24E1E46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19261"/>
        <c:axId val="7674695"/>
      </c:barChart>
      <c:catAx>
        <c:axId val="152192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674695"/>
        <c:crosses val="autoZero"/>
        <c:auto val="1"/>
        <c:lblAlgn val="ctr"/>
        <c:lblOffset val="100"/>
        <c:noMultiLvlLbl val="0"/>
      </c:catAx>
      <c:valAx>
        <c:axId val="76746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521926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IPR moyen avant / après action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bord'!$F$12</c:f>
              <c:strCache>
                <c:ptCount val="1"/>
                <c:pt idx="0">
                  <c:v>IPR moyen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A5281C"/>
              </a:solidFill>
              <a:ln w="0">
                <a:solidFill>
                  <a:srgbClr val="A5281C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7D8-4B1F-BD97-E0F82D1BFF8C}"/>
              </c:ext>
            </c:extLst>
          </c:dPt>
          <c:dPt>
            <c:idx val="1"/>
            <c:invertIfNegative val="0"/>
            <c:bubble3D val="0"/>
            <c:spPr>
              <a:solidFill>
                <a:srgbClr val="2E7D5B"/>
              </a:solidFill>
              <a:ln w="0">
                <a:solidFill>
                  <a:srgbClr val="2E7D5B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7D8-4B1F-BD97-E0F82D1BFF8C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7D8-4B1F-BD97-E0F82D1BFF8C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7D8-4B1F-BD97-E0F82D1BFF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bord'!$E$13:$E$14</c:f>
              <c:strCache>
                <c:ptCount val="2"/>
                <c:pt idx="0">
                  <c:v>Avant action</c:v>
                </c:pt>
                <c:pt idx="1">
                  <c:v>Après action</c:v>
                </c:pt>
              </c:strCache>
            </c:strRef>
          </c:cat>
          <c:val>
            <c:numRef>
              <c:f>'Tableau de bord'!$F$13:$F$14</c:f>
              <c:numCache>
                <c:formatCode>General</c:formatCode>
                <c:ptCount val="2"/>
                <c:pt idx="0">
                  <c:v>140</c:v>
                </c:pt>
                <c:pt idx="1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D8-4B1F-BD97-E0F82D1BF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243086"/>
        <c:axId val="32856456"/>
      </c:barChart>
      <c:catAx>
        <c:axId val="932430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2856456"/>
        <c:crosses val="autoZero"/>
        <c:auto val="1"/>
        <c:lblAlgn val="ctr"/>
        <c:lblOffset val="100"/>
        <c:noMultiLvlLbl val="0"/>
      </c:catAx>
      <c:valAx>
        <c:axId val="32856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32430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5</xdr:col>
      <xdr:colOff>27360</xdr:colOff>
      <xdr:row>31</xdr:row>
      <xdr:rowOff>32760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17</xdr:row>
      <xdr:rowOff>0</xdr:rowOff>
    </xdr:from>
    <xdr:to>
      <xdr:col>10</xdr:col>
      <xdr:colOff>12600</xdr:colOff>
      <xdr:row>31</xdr:row>
      <xdr:rowOff>32760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8A33D"/>
  </sheetPr>
  <dimension ref="A1:T47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22" customWidth="1"/>
    <col min="3" max="4" width="24" customWidth="1"/>
    <col min="5" max="5" width="23" customWidth="1"/>
    <col min="6" max="6" width="22" customWidth="1"/>
    <col min="7" max="9" width="6" customWidth="1"/>
    <col min="10" max="10" width="8" customWidth="1"/>
    <col min="11" max="11" width="15" customWidth="1"/>
    <col min="12" max="12" width="30" customWidth="1"/>
    <col min="13" max="13" width="15" customWidth="1"/>
    <col min="14" max="15" width="12" customWidth="1"/>
    <col min="16" max="18" width="6" customWidth="1"/>
    <col min="19" max="20" width="11" customWidth="1"/>
  </cols>
  <sheetData>
    <row r="1" spans="1:20" ht="33.75" customHeight="1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8" customHeight="1" x14ac:dyDescent="0.25">
      <c r="A2" s="13" t="s">
        <v>24</v>
      </c>
      <c r="B2" s="13"/>
      <c r="C2" s="12" t="s">
        <v>25</v>
      </c>
      <c r="D2" s="12"/>
      <c r="E2" s="12"/>
      <c r="F2" s="12"/>
      <c r="G2" s="12"/>
      <c r="H2" s="13" t="s">
        <v>26</v>
      </c>
      <c r="I2" s="13"/>
      <c r="J2" s="13"/>
      <c r="K2" s="13"/>
      <c r="L2" s="12" t="s">
        <v>27</v>
      </c>
      <c r="M2" s="12"/>
      <c r="N2" s="12"/>
    </row>
    <row r="3" spans="1:20" ht="18" customHeight="1" x14ac:dyDescent="0.25">
      <c r="A3" s="13" t="s">
        <v>28</v>
      </c>
      <c r="B3" s="13"/>
      <c r="C3" s="11" t="s">
        <v>29</v>
      </c>
      <c r="D3" s="11"/>
      <c r="E3" s="11"/>
      <c r="F3" s="11"/>
      <c r="G3" s="11"/>
      <c r="H3" s="13" t="s">
        <v>30</v>
      </c>
      <c r="I3" s="13"/>
      <c r="J3" s="13"/>
      <c r="K3" s="13"/>
      <c r="L3" s="12" t="s">
        <v>31</v>
      </c>
      <c r="M3" s="12"/>
      <c r="N3" s="12"/>
    </row>
    <row r="4" spans="1:20" ht="18" customHeight="1" x14ac:dyDescent="0.25">
      <c r="A4" s="13" t="s">
        <v>32</v>
      </c>
      <c r="B4" s="13"/>
      <c r="C4" s="12" t="s">
        <v>33</v>
      </c>
      <c r="D4" s="12"/>
      <c r="E4" s="12"/>
      <c r="F4" s="12"/>
      <c r="G4" s="12"/>
      <c r="H4" s="13" t="s">
        <v>34</v>
      </c>
      <c r="I4" s="13"/>
      <c r="J4" s="13"/>
      <c r="K4" s="13"/>
      <c r="L4" s="12" t="s">
        <v>35</v>
      </c>
      <c r="M4" s="12"/>
      <c r="N4" s="12"/>
    </row>
    <row r="6" spans="1:20" ht="21.75" customHeight="1" x14ac:dyDescent="0.25">
      <c r="A6" s="10" t="s">
        <v>36</v>
      </c>
      <c r="B6" s="10"/>
      <c r="C6" s="10"/>
      <c r="D6" s="10"/>
      <c r="E6" s="10"/>
      <c r="F6" s="10"/>
      <c r="G6" s="9" t="s">
        <v>37</v>
      </c>
      <c r="H6" s="9"/>
      <c r="I6" s="9"/>
      <c r="J6" s="9"/>
      <c r="K6" s="9"/>
      <c r="L6" s="10" t="s">
        <v>38</v>
      </c>
      <c r="M6" s="10"/>
      <c r="N6" s="10"/>
      <c r="O6" s="10"/>
      <c r="P6" s="9" t="s">
        <v>39</v>
      </c>
      <c r="Q6" s="9"/>
      <c r="R6" s="9"/>
      <c r="S6" s="9"/>
      <c r="T6" s="9"/>
    </row>
    <row r="7" spans="1:20" ht="30" customHeight="1" x14ac:dyDescent="0.25">
      <c r="A7" s="28" t="s">
        <v>40</v>
      </c>
      <c r="B7" s="28" t="s">
        <v>41</v>
      </c>
      <c r="C7" s="28" t="s">
        <v>42</v>
      </c>
      <c r="D7" s="28" t="s">
        <v>43</v>
      </c>
      <c r="E7" s="28" t="s">
        <v>44</v>
      </c>
      <c r="F7" s="28" t="s">
        <v>45</v>
      </c>
      <c r="G7" s="28" t="s">
        <v>46</v>
      </c>
      <c r="H7" s="28" t="s">
        <v>47</v>
      </c>
      <c r="I7" s="28" t="s">
        <v>48</v>
      </c>
      <c r="J7" s="29" t="s">
        <v>49</v>
      </c>
      <c r="K7" s="29" t="s">
        <v>50</v>
      </c>
      <c r="L7" s="28" t="s">
        <v>51</v>
      </c>
      <c r="M7" s="28" t="s">
        <v>52</v>
      </c>
      <c r="N7" s="28" t="s">
        <v>53</v>
      </c>
      <c r="O7" s="28" t="s">
        <v>54</v>
      </c>
      <c r="P7" s="28" t="s">
        <v>46</v>
      </c>
      <c r="Q7" s="28" t="s">
        <v>47</v>
      </c>
      <c r="R7" s="28" t="s">
        <v>48</v>
      </c>
      <c r="S7" s="29" t="s">
        <v>55</v>
      </c>
      <c r="T7" s="29" t="s">
        <v>56</v>
      </c>
    </row>
    <row r="8" spans="1:20" ht="30" customHeight="1" x14ac:dyDescent="0.25">
      <c r="A8" s="30">
        <v>1</v>
      </c>
      <c r="B8" s="31" t="s">
        <v>57</v>
      </c>
      <c r="C8" s="31" t="s">
        <v>58</v>
      </c>
      <c r="D8" s="31" t="s">
        <v>59</v>
      </c>
      <c r="E8" s="31" t="s">
        <v>60</v>
      </c>
      <c r="F8" s="31" t="s">
        <v>61</v>
      </c>
      <c r="G8" s="30">
        <v>8</v>
      </c>
      <c r="H8" s="30">
        <v>4</v>
      </c>
      <c r="I8" s="30">
        <v>6</v>
      </c>
      <c r="J8" s="32">
        <f t="shared" ref="J8:J47" si="0">IF(COUNT(G8:I8)=3,G8*H8*I8,"")</f>
        <v>192</v>
      </c>
      <c r="K8" s="33" t="str">
        <f t="shared" ref="K8:K47" si="1">IF(ISNUMBER(J8),INDEX(Niveaux_Crit,MATCH(J8,Seuils_IPR,1)),"")</f>
        <v>Élevé</v>
      </c>
      <c r="L8" s="31" t="s">
        <v>62</v>
      </c>
      <c r="M8" s="34" t="s">
        <v>29</v>
      </c>
      <c r="N8" s="35">
        <v>46461</v>
      </c>
      <c r="O8" s="30" t="s">
        <v>63</v>
      </c>
      <c r="P8" s="30">
        <v>8</v>
      </c>
      <c r="Q8" s="30">
        <v>3</v>
      </c>
      <c r="R8" s="30">
        <v>3</v>
      </c>
      <c r="S8" s="32">
        <f t="shared" ref="S8:S47" si="2">IF(COUNT(P8:R8)=3,P8*Q8*R8,"")</f>
        <v>72</v>
      </c>
      <c r="T8" s="36">
        <f t="shared" ref="T8:T47" si="3">IF(AND(ISNUMBER(J8),ISNUMBER(S8)),(J8-S8)/J8,"")</f>
        <v>0.625</v>
      </c>
    </row>
    <row r="9" spans="1:20" ht="30" customHeight="1" x14ac:dyDescent="0.25">
      <c r="A9" s="37">
        <v>2</v>
      </c>
      <c r="B9" s="38" t="s">
        <v>64</v>
      </c>
      <c r="C9" s="38" t="s">
        <v>65</v>
      </c>
      <c r="D9" s="38" t="s">
        <v>66</v>
      </c>
      <c r="E9" s="38" t="s">
        <v>67</v>
      </c>
      <c r="F9" s="38" t="s">
        <v>68</v>
      </c>
      <c r="G9" s="37">
        <v>6</v>
      </c>
      <c r="H9" s="37">
        <v>5</v>
      </c>
      <c r="I9" s="37">
        <v>4</v>
      </c>
      <c r="J9" s="32">
        <f t="shared" si="0"/>
        <v>120</v>
      </c>
      <c r="K9" s="33" t="str">
        <f t="shared" si="1"/>
        <v>Élevé</v>
      </c>
      <c r="L9" s="38" t="s">
        <v>69</v>
      </c>
      <c r="M9" s="39" t="s">
        <v>70</v>
      </c>
      <c r="N9" s="40">
        <v>46446</v>
      </c>
      <c r="O9" s="37" t="s">
        <v>71</v>
      </c>
      <c r="P9" s="37">
        <v>6</v>
      </c>
      <c r="Q9" s="37">
        <v>2</v>
      </c>
      <c r="R9" s="37">
        <v>3</v>
      </c>
      <c r="S9" s="32">
        <f t="shared" si="2"/>
        <v>36</v>
      </c>
      <c r="T9" s="36">
        <f t="shared" si="3"/>
        <v>0.7</v>
      </c>
    </row>
    <row r="10" spans="1:20" ht="30" customHeight="1" x14ac:dyDescent="0.25">
      <c r="A10" s="30">
        <v>3</v>
      </c>
      <c r="B10" s="31" t="s">
        <v>72</v>
      </c>
      <c r="C10" s="31" t="s">
        <v>73</v>
      </c>
      <c r="D10" s="31" t="s">
        <v>74</v>
      </c>
      <c r="E10" s="31" t="s">
        <v>75</v>
      </c>
      <c r="F10" s="31" t="s">
        <v>76</v>
      </c>
      <c r="G10" s="30">
        <v>7</v>
      </c>
      <c r="H10" s="30">
        <v>6</v>
      </c>
      <c r="I10" s="30">
        <v>5</v>
      </c>
      <c r="J10" s="32">
        <f t="shared" si="0"/>
        <v>210</v>
      </c>
      <c r="K10" s="33" t="str">
        <f t="shared" si="1"/>
        <v>Critique</v>
      </c>
      <c r="L10" s="31" t="s">
        <v>77</v>
      </c>
      <c r="M10" s="34" t="s">
        <v>78</v>
      </c>
      <c r="N10" s="35">
        <v>46487</v>
      </c>
      <c r="O10" s="30" t="s">
        <v>79</v>
      </c>
      <c r="P10" s="30"/>
      <c r="Q10" s="30"/>
      <c r="R10" s="30"/>
      <c r="S10" s="32" t="str">
        <f t="shared" si="2"/>
        <v/>
      </c>
      <c r="T10" s="36" t="str">
        <f t="shared" si="3"/>
        <v/>
      </c>
    </row>
    <row r="11" spans="1:20" ht="30" customHeight="1" x14ac:dyDescent="0.25">
      <c r="A11" s="37">
        <v>4</v>
      </c>
      <c r="B11" s="38" t="s">
        <v>80</v>
      </c>
      <c r="C11" s="38" t="s">
        <v>81</v>
      </c>
      <c r="D11" s="38" t="s">
        <v>82</v>
      </c>
      <c r="E11" s="38" t="s">
        <v>83</v>
      </c>
      <c r="F11" s="38" t="s">
        <v>84</v>
      </c>
      <c r="G11" s="37">
        <v>9</v>
      </c>
      <c r="H11" s="37">
        <v>4</v>
      </c>
      <c r="I11" s="37">
        <v>6</v>
      </c>
      <c r="J11" s="32">
        <f t="shared" si="0"/>
        <v>216</v>
      </c>
      <c r="K11" s="33" t="str">
        <f t="shared" si="1"/>
        <v>Critique</v>
      </c>
      <c r="L11" s="38" t="s">
        <v>85</v>
      </c>
      <c r="M11" s="39" t="s">
        <v>86</v>
      </c>
      <c r="N11" s="40">
        <v>46468</v>
      </c>
      <c r="O11" s="37" t="s">
        <v>63</v>
      </c>
      <c r="P11" s="37">
        <v>9</v>
      </c>
      <c r="Q11" s="37">
        <v>2</v>
      </c>
      <c r="R11" s="37">
        <v>2</v>
      </c>
      <c r="S11" s="32">
        <f t="shared" si="2"/>
        <v>36</v>
      </c>
      <c r="T11" s="36">
        <f t="shared" si="3"/>
        <v>0.83333333333333337</v>
      </c>
    </row>
    <row r="12" spans="1:20" ht="30" customHeight="1" x14ac:dyDescent="0.25">
      <c r="A12" s="30">
        <v>5</v>
      </c>
      <c r="B12" s="31" t="s">
        <v>87</v>
      </c>
      <c r="C12" s="31" t="s">
        <v>88</v>
      </c>
      <c r="D12" s="31" t="s">
        <v>89</v>
      </c>
      <c r="E12" s="31" t="s">
        <v>90</v>
      </c>
      <c r="F12" s="31" t="s">
        <v>91</v>
      </c>
      <c r="G12" s="30">
        <v>8</v>
      </c>
      <c r="H12" s="30">
        <v>3</v>
      </c>
      <c r="I12" s="30">
        <v>7</v>
      </c>
      <c r="J12" s="32">
        <f t="shared" si="0"/>
        <v>168</v>
      </c>
      <c r="K12" s="33" t="str">
        <f t="shared" si="1"/>
        <v>Élevé</v>
      </c>
      <c r="L12" s="31" t="s">
        <v>92</v>
      </c>
      <c r="M12" s="34" t="s">
        <v>93</v>
      </c>
      <c r="N12" s="35">
        <v>46512</v>
      </c>
      <c r="O12" s="30" t="s">
        <v>79</v>
      </c>
      <c r="P12" s="30"/>
      <c r="Q12" s="30"/>
      <c r="R12" s="30"/>
      <c r="S12" s="32" t="str">
        <f t="shared" si="2"/>
        <v/>
      </c>
      <c r="T12" s="36" t="str">
        <f t="shared" si="3"/>
        <v/>
      </c>
    </row>
    <row r="13" spans="1:20" ht="30" customHeight="1" x14ac:dyDescent="0.25">
      <c r="A13" s="37">
        <v>6</v>
      </c>
      <c r="B13" s="38" t="s">
        <v>94</v>
      </c>
      <c r="C13" s="38" t="s">
        <v>95</v>
      </c>
      <c r="D13" s="38" t="s">
        <v>96</v>
      </c>
      <c r="E13" s="38" t="s">
        <v>97</v>
      </c>
      <c r="F13" s="38" t="s">
        <v>98</v>
      </c>
      <c r="G13" s="37">
        <v>4</v>
      </c>
      <c r="H13" s="37">
        <v>5</v>
      </c>
      <c r="I13" s="37">
        <v>5</v>
      </c>
      <c r="J13" s="32">
        <f t="shared" si="0"/>
        <v>100</v>
      </c>
      <c r="K13" s="33" t="str">
        <f t="shared" si="1"/>
        <v>Modéré</v>
      </c>
      <c r="L13" s="38" t="s">
        <v>99</v>
      </c>
      <c r="M13" s="39" t="s">
        <v>29</v>
      </c>
      <c r="N13" s="40">
        <v>46507</v>
      </c>
      <c r="O13" s="37" t="s">
        <v>63</v>
      </c>
      <c r="P13" s="37">
        <v>4</v>
      </c>
      <c r="Q13" s="37">
        <v>4</v>
      </c>
      <c r="R13" s="37">
        <v>3</v>
      </c>
      <c r="S13" s="32">
        <f t="shared" si="2"/>
        <v>48</v>
      </c>
      <c r="T13" s="36">
        <f t="shared" si="3"/>
        <v>0.52</v>
      </c>
    </row>
    <row r="14" spans="1:20" ht="30" customHeight="1" x14ac:dyDescent="0.25">
      <c r="A14" s="30">
        <v>7</v>
      </c>
      <c r="B14" s="31" t="s">
        <v>100</v>
      </c>
      <c r="C14" s="31" t="s">
        <v>101</v>
      </c>
      <c r="D14" s="31" t="s">
        <v>102</v>
      </c>
      <c r="E14" s="31" t="s">
        <v>103</v>
      </c>
      <c r="F14" s="31" t="s">
        <v>104</v>
      </c>
      <c r="G14" s="30">
        <v>6</v>
      </c>
      <c r="H14" s="30">
        <v>4</v>
      </c>
      <c r="I14" s="30">
        <v>5</v>
      </c>
      <c r="J14" s="32">
        <f t="shared" si="0"/>
        <v>120</v>
      </c>
      <c r="K14" s="33" t="str">
        <f t="shared" si="1"/>
        <v>Élevé</v>
      </c>
      <c r="L14" s="31" t="s">
        <v>105</v>
      </c>
      <c r="M14" s="34" t="s">
        <v>70</v>
      </c>
      <c r="N14" s="35">
        <v>46464</v>
      </c>
      <c r="O14" s="30" t="s">
        <v>71</v>
      </c>
      <c r="P14" s="30">
        <v>6</v>
      </c>
      <c r="Q14" s="30">
        <v>2</v>
      </c>
      <c r="R14" s="30">
        <v>2</v>
      </c>
      <c r="S14" s="32">
        <f t="shared" si="2"/>
        <v>24</v>
      </c>
      <c r="T14" s="36">
        <f t="shared" si="3"/>
        <v>0.8</v>
      </c>
    </row>
    <row r="15" spans="1:20" ht="30" customHeight="1" x14ac:dyDescent="0.25">
      <c r="A15" s="37">
        <v>8</v>
      </c>
      <c r="B15" s="38" t="s">
        <v>106</v>
      </c>
      <c r="C15" s="38" t="s">
        <v>107</v>
      </c>
      <c r="D15" s="38" t="s">
        <v>108</v>
      </c>
      <c r="E15" s="38" t="s">
        <v>109</v>
      </c>
      <c r="F15" s="38" t="s">
        <v>110</v>
      </c>
      <c r="G15" s="37">
        <v>5</v>
      </c>
      <c r="H15" s="37">
        <v>4</v>
      </c>
      <c r="I15" s="37">
        <v>6</v>
      </c>
      <c r="J15" s="32">
        <f t="shared" si="0"/>
        <v>120</v>
      </c>
      <c r="K15" s="33" t="str">
        <f t="shared" si="1"/>
        <v>Élevé</v>
      </c>
      <c r="L15" s="38" t="s">
        <v>111</v>
      </c>
      <c r="M15" s="39" t="s">
        <v>78</v>
      </c>
      <c r="N15" s="40">
        <v>46489</v>
      </c>
      <c r="O15" s="37" t="s">
        <v>79</v>
      </c>
      <c r="P15" s="37"/>
      <c r="Q15" s="37"/>
      <c r="R15" s="37"/>
      <c r="S15" s="32" t="str">
        <f t="shared" si="2"/>
        <v/>
      </c>
      <c r="T15" s="36" t="str">
        <f t="shared" si="3"/>
        <v/>
      </c>
    </row>
    <row r="16" spans="1:20" ht="30" customHeight="1" x14ac:dyDescent="0.25">
      <c r="A16" s="30">
        <v>9</v>
      </c>
      <c r="B16" s="31" t="s">
        <v>112</v>
      </c>
      <c r="C16" s="31" t="s">
        <v>113</v>
      </c>
      <c r="D16" s="31" t="s">
        <v>114</v>
      </c>
      <c r="E16" s="31" t="s">
        <v>115</v>
      </c>
      <c r="F16" s="31" t="s">
        <v>116</v>
      </c>
      <c r="G16" s="30">
        <v>5</v>
      </c>
      <c r="H16" s="30">
        <v>3</v>
      </c>
      <c r="I16" s="30">
        <v>4</v>
      </c>
      <c r="J16" s="32">
        <f t="shared" si="0"/>
        <v>60</v>
      </c>
      <c r="K16" s="33" t="str">
        <f t="shared" si="1"/>
        <v>Modéré</v>
      </c>
      <c r="L16" s="31" t="s">
        <v>117</v>
      </c>
      <c r="M16" s="34" t="s">
        <v>86</v>
      </c>
      <c r="N16" s="35">
        <v>46454</v>
      </c>
      <c r="O16" s="30" t="s">
        <v>71</v>
      </c>
      <c r="P16" s="30">
        <v>5</v>
      </c>
      <c r="Q16" s="30">
        <v>2</v>
      </c>
      <c r="R16" s="30">
        <v>2</v>
      </c>
      <c r="S16" s="32">
        <f t="shared" si="2"/>
        <v>20</v>
      </c>
      <c r="T16" s="36">
        <f t="shared" si="3"/>
        <v>0.66666666666666663</v>
      </c>
    </row>
    <row r="17" spans="1:20" ht="30" customHeight="1" x14ac:dyDescent="0.25">
      <c r="A17" s="37">
        <v>10</v>
      </c>
      <c r="B17" s="38" t="s">
        <v>118</v>
      </c>
      <c r="C17" s="38" t="s">
        <v>119</v>
      </c>
      <c r="D17" s="38" t="s">
        <v>120</v>
      </c>
      <c r="E17" s="38" t="s">
        <v>121</v>
      </c>
      <c r="F17" s="38" t="s">
        <v>122</v>
      </c>
      <c r="G17" s="37">
        <v>7</v>
      </c>
      <c r="H17" s="37">
        <v>5</v>
      </c>
      <c r="I17" s="37">
        <v>4</v>
      </c>
      <c r="J17" s="32">
        <f t="shared" si="0"/>
        <v>140</v>
      </c>
      <c r="K17" s="33" t="str">
        <f t="shared" si="1"/>
        <v>Élevé</v>
      </c>
      <c r="L17" s="38" t="s">
        <v>123</v>
      </c>
      <c r="M17" s="39" t="s">
        <v>93</v>
      </c>
      <c r="N17" s="40">
        <v>46527</v>
      </c>
      <c r="O17" s="37" t="s">
        <v>63</v>
      </c>
      <c r="P17" s="37">
        <v>7</v>
      </c>
      <c r="Q17" s="37">
        <v>3</v>
      </c>
      <c r="R17" s="37">
        <v>3</v>
      </c>
      <c r="S17" s="32">
        <f t="shared" si="2"/>
        <v>63</v>
      </c>
      <c r="T17" s="36">
        <f t="shared" si="3"/>
        <v>0.55000000000000004</v>
      </c>
    </row>
    <row r="18" spans="1:20" ht="30" customHeight="1" x14ac:dyDescent="0.25">
      <c r="A18" s="30">
        <v>11</v>
      </c>
      <c r="B18" s="31" t="s">
        <v>124</v>
      </c>
      <c r="C18" s="31" t="s">
        <v>125</v>
      </c>
      <c r="D18" s="31" t="s">
        <v>126</v>
      </c>
      <c r="E18" s="31" t="s">
        <v>127</v>
      </c>
      <c r="F18" s="31" t="s">
        <v>128</v>
      </c>
      <c r="G18" s="30">
        <v>6</v>
      </c>
      <c r="H18" s="30">
        <v>6</v>
      </c>
      <c r="I18" s="30">
        <v>6</v>
      </c>
      <c r="J18" s="32">
        <f t="shared" si="0"/>
        <v>216</v>
      </c>
      <c r="K18" s="33" t="str">
        <f t="shared" si="1"/>
        <v>Critique</v>
      </c>
      <c r="L18" s="31" t="s">
        <v>129</v>
      </c>
      <c r="M18" s="34" t="s">
        <v>29</v>
      </c>
      <c r="N18" s="35">
        <v>46553</v>
      </c>
      <c r="O18" s="30" t="s">
        <v>79</v>
      </c>
      <c r="P18" s="30"/>
      <c r="Q18" s="30"/>
      <c r="R18" s="30"/>
      <c r="S18" s="32" t="str">
        <f t="shared" si="2"/>
        <v/>
      </c>
      <c r="T18" s="36" t="str">
        <f t="shared" si="3"/>
        <v/>
      </c>
    </row>
    <row r="19" spans="1:20" ht="30" customHeight="1" x14ac:dyDescent="0.25">
      <c r="A19" s="37">
        <v>12</v>
      </c>
      <c r="B19" s="38" t="s">
        <v>130</v>
      </c>
      <c r="C19" s="38" t="s">
        <v>131</v>
      </c>
      <c r="D19" s="38" t="s">
        <v>132</v>
      </c>
      <c r="E19" s="38" t="s">
        <v>133</v>
      </c>
      <c r="F19" s="38" t="s">
        <v>134</v>
      </c>
      <c r="G19" s="37">
        <v>8</v>
      </c>
      <c r="H19" s="37">
        <v>3</v>
      </c>
      <c r="I19" s="37">
        <v>5</v>
      </c>
      <c r="J19" s="32">
        <f t="shared" si="0"/>
        <v>120</v>
      </c>
      <c r="K19" s="33" t="str">
        <f t="shared" si="1"/>
        <v>Élevé</v>
      </c>
      <c r="L19" s="38" t="s">
        <v>135</v>
      </c>
      <c r="M19" s="39" t="s">
        <v>70</v>
      </c>
      <c r="N19" s="40">
        <v>46502</v>
      </c>
      <c r="O19" s="37" t="s">
        <v>63</v>
      </c>
      <c r="P19" s="37">
        <v>8</v>
      </c>
      <c r="Q19" s="37">
        <v>2</v>
      </c>
      <c r="R19" s="37">
        <v>3</v>
      </c>
      <c r="S19" s="32">
        <f t="shared" si="2"/>
        <v>48</v>
      </c>
      <c r="T19" s="36">
        <f t="shared" si="3"/>
        <v>0.6</v>
      </c>
    </row>
    <row r="20" spans="1:20" ht="30" customHeight="1" x14ac:dyDescent="0.25">
      <c r="A20" s="30">
        <v>13</v>
      </c>
      <c r="B20" s="31" t="s">
        <v>136</v>
      </c>
      <c r="C20" s="31" t="s">
        <v>137</v>
      </c>
      <c r="D20" s="31" t="s">
        <v>138</v>
      </c>
      <c r="E20" s="31" t="s">
        <v>139</v>
      </c>
      <c r="F20" s="31" t="s">
        <v>140</v>
      </c>
      <c r="G20" s="30">
        <v>3</v>
      </c>
      <c r="H20" s="30">
        <v>3</v>
      </c>
      <c r="I20" s="30">
        <v>4</v>
      </c>
      <c r="J20" s="32">
        <f t="shared" si="0"/>
        <v>36</v>
      </c>
      <c r="K20" s="33" t="str">
        <f t="shared" si="1"/>
        <v>Faible</v>
      </c>
      <c r="L20" s="31" t="s">
        <v>141</v>
      </c>
      <c r="M20" s="34" t="s">
        <v>86</v>
      </c>
      <c r="N20" s="35">
        <v>46568</v>
      </c>
      <c r="O20" s="30" t="s">
        <v>79</v>
      </c>
      <c r="P20" s="30"/>
      <c r="Q20" s="30"/>
      <c r="R20" s="30"/>
      <c r="S20" s="32" t="str">
        <f t="shared" si="2"/>
        <v/>
      </c>
      <c r="T20" s="36" t="str">
        <f t="shared" si="3"/>
        <v/>
      </c>
    </row>
    <row r="21" spans="1:20" ht="30" customHeight="1" x14ac:dyDescent="0.25">
      <c r="A21" s="37">
        <v>14</v>
      </c>
      <c r="B21" s="38"/>
      <c r="C21" s="38"/>
      <c r="D21" s="38"/>
      <c r="E21" s="38"/>
      <c r="F21" s="38"/>
      <c r="G21" s="37"/>
      <c r="H21" s="37"/>
      <c r="I21" s="37"/>
      <c r="J21" s="32" t="str">
        <f t="shared" si="0"/>
        <v/>
      </c>
      <c r="K21" s="33" t="str">
        <f t="shared" si="1"/>
        <v/>
      </c>
      <c r="L21" s="38"/>
      <c r="M21" s="39"/>
      <c r="N21" s="40"/>
      <c r="O21" s="37"/>
      <c r="P21" s="37"/>
      <c r="Q21" s="37"/>
      <c r="R21" s="37"/>
      <c r="S21" s="32" t="str">
        <f t="shared" si="2"/>
        <v/>
      </c>
      <c r="T21" s="36" t="str">
        <f t="shared" si="3"/>
        <v/>
      </c>
    </row>
    <row r="22" spans="1:20" ht="30" customHeight="1" x14ac:dyDescent="0.25">
      <c r="A22" s="30">
        <v>15</v>
      </c>
      <c r="B22" s="31"/>
      <c r="C22" s="31"/>
      <c r="D22" s="31"/>
      <c r="E22" s="31"/>
      <c r="F22" s="31"/>
      <c r="G22" s="30"/>
      <c r="H22" s="30"/>
      <c r="I22" s="30"/>
      <c r="J22" s="32" t="str">
        <f t="shared" si="0"/>
        <v/>
      </c>
      <c r="K22" s="33" t="str">
        <f t="shared" si="1"/>
        <v/>
      </c>
      <c r="L22" s="31"/>
      <c r="M22" s="34"/>
      <c r="N22" s="35"/>
      <c r="O22" s="30"/>
      <c r="P22" s="30"/>
      <c r="Q22" s="30"/>
      <c r="R22" s="30"/>
      <c r="S22" s="32" t="str">
        <f t="shared" si="2"/>
        <v/>
      </c>
      <c r="T22" s="36" t="str">
        <f t="shared" si="3"/>
        <v/>
      </c>
    </row>
    <row r="23" spans="1:20" ht="30" customHeight="1" x14ac:dyDescent="0.25">
      <c r="A23" s="37">
        <v>16</v>
      </c>
      <c r="B23" s="38"/>
      <c r="C23" s="38"/>
      <c r="D23" s="38"/>
      <c r="E23" s="38"/>
      <c r="F23" s="38"/>
      <c r="G23" s="37"/>
      <c r="H23" s="37"/>
      <c r="I23" s="37"/>
      <c r="J23" s="32" t="str">
        <f t="shared" si="0"/>
        <v/>
      </c>
      <c r="K23" s="33" t="str">
        <f t="shared" si="1"/>
        <v/>
      </c>
      <c r="L23" s="38"/>
      <c r="M23" s="39"/>
      <c r="N23" s="40"/>
      <c r="O23" s="37"/>
      <c r="P23" s="37"/>
      <c r="Q23" s="37"/>
      <c r="R23" s="37"/>
      <c r="S23" s="32" t="str">
        <f t="shared" si="2"/>
        <v/>
      </c>
      <c r="T23" s="36" t="str">
        <f t="shared" si="3"/>
        <v/>
      </c>
    </row>
    <row r="24" spans="1:20" ht="30" customHeight="1" x14ac:dyDescent="0.25">
      <c r="A24" s="30">
        <v>17</v>
      </c>
      <c r="B24" s="31"/>
      <c r="C24" s="31"/>
      <c r="D24" s="31"/>
      <c r="E24" s="31"/>
      <c r="F24" s="31"/>
      <c r="G24" s="30"/>
      <c r="H24" s="30"/>
      <c r="I24" s="30"/>
      <c r="J24" s="32" t="str">
        <f t="shared" si="0"/>
        <v/>
      </c>
      <c r="K24" s="33" t="str">
        <f t="shared" si="1"/>
        <v/>
      </c>
      <c r="L24" s="31"/>
      <c r="M24" s="34"/>
      <c r="N24" s="35"/>
      <c r="O24" s="30"/>
      <c r="P24" s="30"/>
      <c r="Q24" s="30"/>
      <c r="R24" s="30"/>
      <c r="S24" s="32" t="str">
        <f t="shared" si="2"/>
        <v/>
      </c>
      <c r="T24" s="36" t="str">
        <f t="shared" si="3"/>
        <v/>
      </c>
    </row>
    <row r="25" spans="1:20" ht="30" customHeight="1" x14ac:dyDescent="0.25">
      <c r="A25" s="37">
        <v>18</v>
      </c>
      <c r="B25" s="38"/>
      <c r="C25" s="38"/>
      <c r="D25" s="38"/>
      <c r="E25" s="38"/>
      <c r="F25" s="38"/>
      <c r="G25" s="37"/>
      <c r="H25" s="37"/>
      <c r="I25" s="37"/>
      <c r="J25" s="32" t="str">
        <f t="shared" si="0"/>
        <v/>
      </c>
      <c r="K25" s="33" t="str">
        <f t="shared" si="1"/>
        <v/>
      </c>
      <c r="L25" s="38"/>
      <c r="M25" s="39"/>
      <c r="N25" s="40"/>
      <c r="O25" s="37"/>
      <c r="P25" s="37"/>
      <c r="Q25" s="37"/>
      <c r="R25" s="37"/>
      <c r="S25" s="32" t="str">
        <f t="shared" si="2"/>
        <v/>
      </c>
      <c r="T25" s="36" t="str">
        <f t="shared" si="3"/>
        <v/>
      </c>
    </row>
    <row r="26" spans="1:20" ht="30" customHeight="1" x14ac:dyDescent="0.25">
      <c r="A26" s="30">
        <v>19</v>
      </c>
      <c r="B26" s="31"/>
      <c r="C26" s="31"/>
      <c r="D26" s="31"/>
      <c r="E26" s="31"/>
      <c r="F26" s="31"/>
      <c r="G26" s="30"/>
      <c r="H26" s="30"/>
      <c r="I26" s="30"/>
      <c r="J26" s="32" t="str">
        <f t="shared" si="0"/>
        <v/>
      </c>
      <c r="K26" s="33" t="str">
        <f t="shared" si="1"/>
        <v/>
      </c>
      <c r="L26" s="31"/>
      <c r="M26" s="34"/>
      <c r="N26" s="35"/>
      <c r="O26" s="30"/>
      <c r="P26" s="30"/>
      <c r="Q26" s="30"/>
      <c r="R26" s="30"/>
      <c r="S26" s="32" t="str">
        <f t="shared" si="2"/>
        <v/>
      </c>
      <c r="T26" s="36" t="str">
        <f t="shared" si="3"/>
        <v/>
      </c>
    </row>
    <row r="27" spans="1:20" ht="30" customHeight="1" x14ac:dyDescent="0.25">
      <c r="A27" s="37">
        <v>20</v>
      </c>
      <c r="B27" s="38"/>
      <c r="C27" s="38"/>
      <c r="D27" s="38"/>
      <c r="E27" s="38"/>
      <c r="F27" s="38"/>
      <c r="G27" s="37"/>
      <c r="H27" s="37"/>
      <c r="I27" s="37"/>
      <c r="J27" s="32" t="str">
        <f t="shared" si="0"/>
        <v/>
      </c>
      <c r="K27" s="33" t="str">
        <f t="shared" si="1"/>
        <v/>
      </c>
      <c r="L27" s="38"/>
      <c r="M27" s="39"/>
      <c r="N27" s="40"/>
      <c r="O27" s="37"/>
      <c r="P27" s="37"/>
      <c r="Q27" s="37"/>
      <c r="R27" s="37"/>
      <c r="S27" s="32" t="str">
        <f t="shared" si="2"/>
        <v/>
      </c>
      <c r="T27" s="36" t="str">
        <f t="shared" si="3"/>
        <v/>
      </c>
    </row>
    <row r="28" spans="1:20" ht="30" customHeight="1" x14ac:dyDescent="0.25">
      <c r="A28" s="30">
        <v>21</v>
      </c>
      <c r="B28" s="31"/>
      <c r="C28" s="31"/>
      <c r="D28" s="31"/>
      <c r="E28" s="31"/>
      <c r="F28" s="31"/>
      <c r="G28" s="30"/>
      <c r="H28" s="30"/>
      <c r="I28" s="30"/>
      <c r="J28" s="32" t="str">
        <f t="shared" si="0"/>
        <v/>
      </c>
      <c r="K28" s="33" t="str">
        <f t="shared" si="1"/>
        <v/>
      </c>
      <c r="L28" s="31"/>
      <c r="M28" s="34"/>
      <c r="N28" s="35"/>
      <c r="O28" s="30"/>
      <c r="P28" s="30"/>
      <c r="Q28" s="30"/>
      <c r="R28" s="30"/>
      <c r="S28" s="32" t="str">
        <f t="shared" si="2"/>
        <v/>
      </c>
      <c r="T28" s="36" t="str">
        <f t="shared" si="3"/>
        <v/>
      </c>
    </row>
    <row r="29" spans="1:20" ht="30" customHeight="1" x14ac:dyDescent="0.25">
      <c r="A29" s="37">
        <v>22</v>
      </c>
      <c r="B29" s="38"/>
      <c r="C29" s="38"/>
      <c r="D29" s="38"/>
      <c r="E29" s="38"/>
      <c r="F29" s="38"/>
      <c r="G29" s="37"/>
      <c r="H29" s="37"/>
      <c r="I29" s="37"/>
      <c r="J29" s="32" t="str">
        <f t="shared" si="0"/>
        <v/>
      </c>
      <c r="K29" s="33" t="str">
        <f t="shared" si="1"/>
        <v/>
      </c>
      <c r="L29" s="38"/>
      <c r="M29" s="39"/>
      <c r="N29" s="40"/>
      <c r="O29" s="37"/>
      <c r="P29" s="37"/>
      <c r="Q29" s="37"/>
      <c r="R29" s="37"/>
      <c r="S29" s="32" t="str">
        <f t="shared" si="2"/>
        <v/>
      </c>
      <c r="T29" s="36" t="str">
        <f t="shared" si="3"/>
        <v/>
      </c>
    </row>
    <row r="30" spans="1:20" ht="30" customHeight="1" x14ac:dyDescent="0.25">
      <c r="A30" s="30">
        <v>23</v>
      </c>
      <c r="B30" s="31"/>
      <c r="C30" s="31"/>
      <c r="D30" s="31"/>
      <c r="E30" s="31"/>
      <c r="F30" s="31"/>
      <c r="G30" s="30"/>
      <c r="H30" s="30"/>
      <c r="I30" s="30"/>
      <c r="J30" s="32" t="str">
        <f t="shared" si="0"/>
        <v/>
      </c>
      <c r="K30" s="33" t="str">
        <f t="shared" si="1"/>
        <v/>
      </c>
      <c r="L30" s="31"/>
      <c r="M30" s="34"/>
      <c r="N30" s="35"/>
      <c r="O30" s="30"/>
      <c r="P30" s="30"/>
      <c r="Q30" s="30"/>
      <c r="R30" s="30"/>
      <c r="S30" s="32" t="str">
        <f t="shared" si="2"/>
        <v/>
      </c>
      <c r="T30" s="36" t="str">
        <f t="shared" si="3"/>
        <v/>
      </c>
    </row>
    <row r="31" spans="1:20" ht="30" customHeight="1" x14ac:dyDescent="0.25">
      <c r="A31" s="37">
        <v>24</v>
      </c>
      <c r="B31" s="38"/>
      <c r="C31" s="38"/>
      <c r="D31" s="38"/>
      <c r="E31" s="38"/>
      <c r="F31" s="38"/>
      <c r="G31" s="37"/>
      <c r="H31" s="37"/>
      <c r="I31" s="37"/>
      <c r="J31" s="32" t="str">
        <f t="shared" si="0"/>
        <v/>
      </c>
      <c r="K31" s="33" t="str">
        <f t="shared" si="1"/>
        <v/>
      </c>
      <c r="L31" s="38"/>
      <c r="M31" s="39"/>
      <c r="N31" s="40"/>
      <c r="O31" s="37"/>
      <c r="P31" s="37"/>
      <c r="Q31" s="37"/>
      <c r="R31" s="37"/>
      <c r="S31" s="32" t="str">
        <f t="shared" si="2"/>
        <v/>
      </c>
      <c r="T31" s="36" t="str">
        <f t="shared" si="3"/>
        <v/>
      </c>
    </row>
    <row r="32" spans="1:20" ht="30" customHeight="1" x14ac:dyDescent="0.25">
      <c r="A32" s="30">
        <v>25</v>
      </c>
      <c r="B32" s="31"/>
      <c r="C32" s="31"/>
      <c r="D32" s="31"/>
      <c r="E32" s="31"/>
      <c r="F32" s="31"/>
      <c r="G32" s="30"/>
      <c r="H32" s="30"/>
      <c r="I32" s="30"/>
      <c r="J32" s="32" t="str">
        <f t="shared" si="0"/>
        <v/>
      </c>
      <c r="K32" s="33" t="str">
        <f t="shared" si="1"/>
        <v/>
      </c>
      <c r="L32" s="31"/>
      <c r="M32" s="34"/>
      <c r="N32" s="35"/>
      <c r="O32" s="30"/>
      <c r="P32" s="30"/>
      <c r="Q32" s="30"/>
      <c r="R32" s="30"/>
      <c r="S32" s="32" t="str">
        <f t="shared" si="2"/>
        <v/>
      </c>
      <c r="T32" s="36" t="str">
        <f t="shared" si="3"/>
        <v/>
      </c>
    </row>
    <row r="33" spans="1:20" ht="30" customHeight="1" x14ac:dyDescent="0.25">
      <c r="A33" s="37">
        <v>26</v>
      </c>
      <c r="B33" s="38"/>
      <c r="C33" s="38"/>
      <c r="D33" s="38"/>
      <c r="E33" s="38"/>
      <c r="F33" s="38"/>
      <c r="G33" s="37"/>
      <c r="H33" s="37"/>
      <c r="I33" s="37"/>
      <c r="J33" s="32" t="str">
        <f t="shared" si="0"/>
        <v/>
      </c>
      <c r="K33" s="33" t="str">
        <f t="shared" si="1"/>
        <v/>
      </c>
      <c r="L33" s="38"/>
      <c r="M33" s="39"/>
      <c r="N33" s="40"/>
      <c r="O33" s="37"/>
      <c r="P33" s="37"/>
      <c r="Q33" s="37"/>
      <c r="R33" s="37"/>
      <c r="S33" s="32" t="str">
        <f t="shared" si="2"/>
        <v/>
      </c>
      <c r="T33" s="36" t="str">
        <f t="shared" si="3"/>
        <v/>
      </c>
    </row>
    <row r="34" spans="1:20" ht="30" customHeight="1" x14ac:dyDescent="0.25">
      <c r="A34" s="30">
        <v>27</v>
      </c>
      <c r="B34" s="31"/>
      <c r="C34" s="31"/>
      <c r="D34" s="31"/>
      <c r="E34" s="31"/>
      <c r="F34" s="31"/>
      <c r="G34" s="30"/>
      <c r="H34" s="30"/>
      <c r="I34" s="30"/>
      <c r="J34" s="32" t="str">
        <f t="shared" si="0"/>
        <v/>
      </c>
      <c r="K34" s="33" t="str">
        <f t="shared" si="1"/>
        <v/>
      </c>
      <c r="L34" s="31"/>
      <c r="M34" s="34"/>
      <c r="N34" s="35"/>
      <c r="O34" s="30"/>
      <c r="P34" s="30"/>
      <c r="Q34" s="30"/>
      <c r="R34" s="30"/>
      <c r="S34" s="32" t="str">
        <f t="shared" si="2"/>
        <v/>
      </c>
      <c r="T34" s="36" t="str">
        <f t="shared" si="3"/>
        <v/>
      </c>
    </row>
    <row r="35" spans="1:20" ht="30" customHeight="1" x14ac:dyDescent="0.25">
      <c r="A35" s="37">
        <v>28</v>
      </c>
      <c r="B35" s="38"/>
      <c r="C35" s="38"/>
      <c r="D35" s="38"/>
      <c r="E35" s="38"/>
      <c r="F35" s="38"/>
      <c r="G35" s="37"/>
      <c r="H35" s="37"/>
      <c r="I35" s="37"/>
      <c r="J35" s="32" t="str">
        <f t="shared" si="0"/>
        <v/>
      </c>
      <c r="K35" s="33" t="str">
        <f t="shared" si="1"/>
        <v/>
      </c>
      <c r="L35" s="38"/>
      <c r="M35" s="39"/>
      <c r="N35" s="40"/>
      <c r="O35" s="37"/>
      <c r="P35" s="37"/>
      <c r="Q35" s="37"/>
      <c r="R35" s="37"/>
      <c r="S35" s="32" t="str">
        <f t="shared" si="2"/>
        <v/>
      </c>
      <c r="T35" s="36" t="str">
        <f t="shared" si="3"/>
        <v/>
      </c>
    </row>
    <row r="36" spans="1:20" ht="30" customHeight="1" x14ac:dyDescent="0.25">
      <c r="A36" s="30">
        <v>29</v>
      </c>
      <c r="B36" s="31"/>
      <c r="C36" s="31"/>
      <c r="D36" s="31"/>
      <c r="E36" s="31"/>
      <c r="F36" s="31"/>
      <c r="G36" s="30"/>
      <c r="H36" s="30"/>
      <c r="I36" s="30"/>
      <c r="J36" s="32" t="str">
        <f t="shared" si="0"/>
        <v/>
      </c>
      <c r="K36" s="33" t="str">
        <f t="shared" si="1"/>
        <v/>
      </c>
      <c r="L36" s="31"/>
      <c r="M36" s="34"/>
      <c r="N36" s="35"/>
      <c r="O36" s="30"/>
      <c r="P36" s="30"/>
      <c r="Q36" s="30"/>
      <c r="R36" s="30"/>
      <c r="S36" s="32" t="str">
        <f t="shared" si="2"/>
        <v/>
      </c>
      <c r="T36" s="36" t="str">
        <f t="shared" si="3"/>
        <v/>
      </c>
    </row>
    <row r="37" spans="1:20" ht="30" customHeight="1" x14ac:dyDescent="0.25">
      <c r="A37" s="37">
        <v>30</v>
      </c>
      <c r="B37" s="38"/>
      <c r="C37" s="38"/>
      <c r="D37" s="38"/>
      <c r="E37" s="38"/>
      <c r="F37" s="38"/>
      <c r="G37" s="37"/>
      <c r="H37" s="37"/>
      <c r="I37" s="37"/>
      <c r="J37" s="32" t="str">
        <f t="shared" si="0"/>
        <v/>
      </c>
      <c r="K37" s="33" t="str">
        <f t="shared" si="1"/>
        <v/>
      </c>
      <c r="L37" s="38"/>
      <c r="M37" s="39"/>
      <c r="N37" s="40"/>
      <c r="O37" s="37"/>
      <c r="P37" s="37"/>
      <c r="Q37" s="37"/>
      <c r="R37" s="37"/>
      <c r="S37" s="32" t="str">
        <f t="shared" si="2"/>
        <v/>
      </c>
      <c r="T37" s="36" t="str">
        <f t="shared" si="3"/>
        <v/>
      </c>
    </row>
    <row r="38" spans="1:20" ht="30" customHeight="1" x14ac:dyDescent="0.25">
      <c r="A38" s="30">
        <v>31</v>
      </c>
      <c r="B38" s="31"/>
      <c r="C38" s="31"/>
      <c r="D38" s="31"/>
      <c r="E38" s="31"/>
      <c r="F38" s="31"/>
      <c r="G38" s="30"/>
      <c r="H38" s="30"/>
      <c r="I38" s="30"/>
      <c r="J38" s="32" t="str">
        <f t="shared" si="0"/>
        <v/>
      </c>
      <c r="K38" s="33" t="str">
        <f t="shared" si="1"/>
        <v/>
      </c>
      <c r="L38" s="31"/>
      <c r="M38" s="34"/>
      <c r="N38" s="35"/>
      <c r="O38" s="30"/>
      <c r="P38" s="30"/>
      <c r="Q38" s="30"/>
      <c r="R38" s="30"/>
      <c r="S38" s="32" t="str">
        <f t="shared" si="2"/>
        <v/>
      </c>
      <c r="T38" s="36" t="str">
        <f t="shared" si="3"/>
        <v/>
      </c>
    </row>
    <row r="39" spans="1:20" ht="30" customHeight="1" x14ac:dyDescent="0.25">
      <c r="A39" s="37">
        <v>32</v>
      </c>
      <c r="B39" s="38"/>
      <c r="C39" s="38"/>
      <c r="D39" s="38"/>
      <c r="E39" s="38"/>
      <c r="F39" s="38"/>
      <c r="G39" s="37"/>
      <c r="H39" s="37"/>
      <c r="I39" s="37"/>
      <c r="J39" s="32" t="str">
        <f t="shared" si="0"/>
        <v/>
      </c>
      <c r="K39" s="33" t="str">
        <f t="shared" si="1"/>
        <v/>
      </c>
      <c r="L39" s="38"/>
      <c r="M39" s="39"/>
      <c r="N39" s="40"/>
      <c r="O39" s="37"/>
      <c r="P39" s="37"/>
      <c r="Q39" s="37"/>
      <c r="R39" s="37"/>
      <c r="S39" s="32" t="str">
        <f t="shared" si="2"/>
        <v/>
      </c>
      <c r="T39" s="36" t="str">
        <f t="shared" si="3"/>
        <v/>
      </c>
    </row>
    <row r="40" spans="1:20" ht="30" customHeight="1" x14ac:dyDescent="0.25">
      <c r="A40" s="30">
        <v>33</v>
      </c>
      <c r="B40" s="31"/>
      <c r="C40" s="31"/>
      <c r="D40" s="31"/>
      <c r="E40" s="31"/>
      <c r="F40" s="31"/>
      <c r="G40" s="30"/>
      <c r="H40" s="30"/>
      <c r="I40" s="30"/>
      <c r="J40" s="32" t="str">
        <f t="shared" si="0"/>
        <v/>
      </c>
      <c r="K40" s="33" t="str">
        <f t="shared" si="1"/>
        <v/>
      </c>
      <c r="L40" s="31"/>
      <c r="M40" s="34"/>
      <c r="N40" s="35"/>
      <c r="O40" s="30"/>
      <c r="P40" s="30"/>
      <c r="Q40" s="30"/>
      <c r="R40" s="30"/>
      <c r="S40" s="32" t="str">
        <f t="shared" si="2"/>
        <v/>
      </c>
      <c r="T40" s="36" t="str">
        <f t="shared" si="3"/>
        <v/>
      </c>
    </row>
    <row r="41" spans="1:20" ht="30" customHeight="1" x14ac:dyDescent="0.25">
      <c r="A41" s="37">
        <v>34</v>
      </c>
      <c r="B41" s="38"/>
      <c r="C41" s="38"/>
      <c r="D41" s="38"/>
      <c r="E41" s="38"/>
      <c r="F41" s="38"/>
      <c r="G41" s="37"/>
      <c r="H41" s="37"/>
      <c r="I41" s="37"/>
      <c r="J41" s="32" t="str">
        <f t="shared" si="0"/>
        <v/>
      </c>
      <c r="K41" s="33" t="str">
        <f t="shared" si="1"/>
        <v/>
      </c>
      <c r="L41" s="38"/>
      <c r="M41" s="39"/>
      <c r="N41" s="40"/>
      <c r="O41" s="37"/>
      <c r="P41" s="37"/>
      <c r="Q41" s="37"/>
      <c r="R41" s="37"/>
      <c r="S41" s="32" t="str">
        <f t="shared" si="2"/>
        <v/>
      </c>
      <c r="T41" s="36" t="str">
        <f t="shared" si="3"/>
        <v/>
      </c>
    </row>
    <row r="42" spans="1:20" ht="30" customHeight="1" x14ac:dyDescent="0.25">
      <c r="A42" s="30">
        <v>35</v>
      </c>
      <c r="B42" s="31"/>
      <c r="C42" s="31"/>
      <c r="D42" s="31"/>
      <c r="E42" s="31"/>
      <c r="F42" s="31"/>
      <c r="G42" s="30"/>
      <c r="H42" s="30"/>
      <c r="I42" s="30"/>
      <c r="J42" s="32" t="str">
        <f t="shared" si="0"/>
        <v/>
      </c>
      <c r="K42" s="33" t="str">
        <f t="shared" si="1"/>
        <v/>
      </c>
      <c r="L42" s="31"/>
      <c r="M42" s="34"/>
      <c r="N42" s="35"/>
      <c r="O42" s="30"/>
      <c r="P42" s="30"/>
      <c r="Q42" s="30"/>
      <c r="R42" s="30"/>
      <c r="S42" s="32" t="str">
        <f t="shared" si="2"/>
        <v/>
      </c>
      <c r="T42" s="36" t="str">
        <f t="shared" si="3"/>
        <v/>
      </c>
    </row>
    <row r="43" spans="1:20" ht="30" customHeight="1" x14ac:dyDescent="0.25">
      <c r="A43" s="37">
        <v>36</v>
      </c>
      <c r="B43" s="38"/>
      <c r="C43" s="38"/>
      <c r="D43" s="38"/>
      <c r="E43" s="38"/>
      <c r="F43" s="38"/>
      <c r="G43" s="37"/>
      <c r="H43" s="37"/>
      <c r="I43" s="37"/>
      <c r="J43" s="32" t="str">
        <f t="shared" si="0"/>
        <v/>
      </c>
      <c r="K43" s="33" t="str">
        <f t="shared" si="1"/>
        <v/>
      </c>
      <c r="L43" s="38"/>
      <c r="M43" s="39"/>
      <c r="N43" s="40"/>
      <c r="O43" s="37"/>
      <c r="P43" s="37"/>
      <c r="Q43" s="37"/>
      <c r="R43" s="37"/>
      <c r="S43" s="32" t="str">
        <f t="shared" si="2"/>
        <v/>
      </c>
      <c r="T43" s="36" t="str">
        <f t="shared" si="3"/>
        <v/>
      </c>
    </row>
    <row r="44" spans="1:20" ht="30" customHeight="1" x14ac:dyDescent="0.25">
      <c r="A44" s="30">
        <v>37</v>
      </c>
      <c r="B44" s="31"/>
      <c r="C44" s="31"/>
      <c r="D44" s="31"/>
      <c r="E44" s="31"/>
      <c r="F44" s="31"/>
      <c r="G44" s="30"/>
      <c r="H44" s="30"/>
      <c r="I44" s="30"/>
      <c r="J44" s="32" t="str">
        <f t="shared" si="0"/>
        <v/>
      </c>
      <c r="K44" s="33" t="str">
        <f t="shared" si="1"/>
        <v/>
      </c>
      <c r="L44" s="31"/>
      <c r="M44" s="34"/>
      <c r="N44" s="35"/>
      <c r="O44" s="30"/>
      <c r="P44" s="30"/>
      <c r="Q44" s="30"/>
      <c r="R44" s="30"/>
      <c r="S44" s="32" t="str">
        <f t="shared" si="2"/>
        <v/>
      </c>
      <c r="T44" s="36" t="str">
        <f t="shared" si="3"/>
        <v/>
      </c>
    </row>
    <row r="45" spans="1:20" ht="30" customHeight="1" x14ac:dyDescent="0.25">
      <c r="A45" s="37">
        <v>38</v>
      </c>
      <c r="B45" s="38"/>
      <c r="C45" s="38"/>
      <c r="D45" s="38"/>
      <c r="E45" s="38"/>
      <c r="F45" s="38"/>
      <c r="G45" s="37"/>
      <c r="H45" s="37"/>
      <c r="I45" s="37"/>
      <c r="J45" s="32" t="str">
        <f t="shared" si="0"/>
        <v/>
      </c>
      <c r="K45" s="33" t="str">
        <f t="shared" si="1"/>
        <v/>
      </c>
      <c r="L45" s="38"/>
      <c r="M45" s="39"/>
      <c r="N45" s="40"/>
      <c r="O45" s="37"/>
      <c r="P45" s="37"/>
      <c r="Q45" s="37"/>
      <c r="R45" s="37"/>
      <c r="S45" s="32" t="str">
        <f t="shared" si="2"/>
        <v/>
      </c>
      <c r="T45" s="36" t="str">
        <f t="shared" si="3"/>
        <v/>
      </c>
    </row>
    <row r="46" spans="1:20" ht="30" customHeight="1" x14ac:dyDescent="0.25">
      <c r="A46" s="30">
        <v>39</v>
      </c>
      <c r="B46" s="31"/>
      <c r="C46" s="31"/>
      <c r="D46" s="31"/>
      <c r="E46" s="31"/>
      <c r="F46" s="31"/>
      <c r="G46" s="30"/>
      <c r="H46" s="30"/>
      <c r="I46" s="30"/>
      <c r="J46" s="32" t="str">
        <f t="shared" si="0"/>
        <v/>
      </c>
      <c r="K46" s="33" t="str">
        <f t="shared" si="1"/>
        <v/>
      </c>
      <c r="L46" s="31"/>
      <c r="M46" s="34"/>
      <c r="N46" s="35"/>
      <c r="O46" s="30"/>
      <c r="P46" s="30"/>
      <c r="Q46" s="30"/>
      <c r="R46" s="30"/>
      <c r="S46" s="32" t="str">
        <f t="shared" si="2"/>
        <v/>
      </c>
      <c r="T46" s="36" t="str">
        <f t="shared" si="3"/>
        <v/>
      </c>
    </row>
    <row r="47" spans="1:20" ht="30" customHeight="1" x14ac:dyDescent="0.25">
      <c r="A47" s="37">
        <v>40</v>
      </c>
      <c r="B47" s="38"/>
      <c r="C47" s="38"/>
      <c r="D47" s="38"/>
      <c r="E47" s="38"/>
      <c r="F47" s="38"/>
      <c r="G47" s="37"/>
      <c r="H47" s="37"/>
      <c r="I47" s="37"/>
      <c r="J47" s="32" t="str">
        <f t="shared" si="0"/>
        <v/>
      </c>
      <c r="K47" s="33" t="str">
        <f t="shared" si="1"/>
        <v/>
      </c>
      <c r="L47" s="38"/>
      <c r="M47" s="39"/>
      <c r="N47" s="40"/>
      <c r="O47" s="37"/>
      <c r="P47" s="37"/>
      <c r="Q47" s="37"/>
      <c r="R47" s="37"/>
      <c r="S47" s="32" t="str">
        <f t="shared" si="2"/>
        <v/>
      </c>
      <c r="T47" s="36" t="str">
        <f t="shared" si="3"/>
        <v/>
      </c>
    </row>
  </sheetData>
  <autoFilter ref="A7:T47" xr:uid="{00000000-0009-0000-0000-000001000000}"/>
  <mergeCells count="17">
    <mergeCell ref="A6:F6"/>
    <mergeCell ref="G6:K6"/>
    <mergeCell ref="L6:O6"/>
    <mergeCell ref="P6:T6"/>
    <mergeCell ref="A3:B3"/>
    <mergeCell ref="C3:G3"/>
    <mergeCell ref="H3:K3"/>
    <mergeCell ref="L3:N3"/>
    <mergeCell ref="A4:B4"/>
    <mergeCell ref="C4:G4"/>
    <mergeCell ref="H4:K4"/>
    <mergeCell ref="L4:N4"/>
    <mergeCell ref="A1:T1"/>
    <mergeCell ref="A2:B2"/>
    <mergeCell ref="C2:G2"/>
    <mergeCell ref="H2:K2"/>
    <mergeCell ref="L2:N2"/>
  </mergeCells>
  <conditionalFormatting sqref="G8:G47">
    <cfRule type="cellIs" dxfId="16" priority="18" operator="greaterThanOrEqual">
      <formula>9</formula>
    </cfRule>
  </conditionalFormatting>
  <conditionalFormatting sqref="J8:J47">
    <cfRule type="cellIs" dxfId="15" priority="2" operator="greaterThanOrEqual">
      <formula>201</formula>
    </cfRule>
    <cfRule type="cellIs" dxfId="14" priority="3" operator="between">
      <formula>101</formula>
      <formula>200</formula>
    </cfRule>
    <cfRule type="cellIs" dxfId="13" priority="4" operator="between">
      <formula>41</formula>
      <formula>100</formula>
    </cfRule>
    <cfRule type="cellIs" dxfId="12" priority="5" operator="between">
      <formula>1</formula>
      <formula>40</formula>
    </cfRule>
  </conditionalFormatting>
  <conditionalFormatting sqref="K8:K47">
    <cfRule type="cellIs" dxfId="11" priority="10" operator="equal">
      <formula>"Critique"</formula>
    </cfRule>
    <cfRule type="cellIs" dxfId="10" priority="11" operator="equal">
      <formula>"Élevé"</formula>
    </cfRule>
    <cfRule type="cellIs" dxfId="9" priority="12" operator="equal">
      <formula>"Modéré"</formula>
    </cfRule>
    <cfRule type="cellIs" dxfId="8" priority="13" operator="equal">
      <formula>"Faible"</formula>
    </cfRule>
  </conditionalFormatting>
  <conditionalFormatting sqref="O8:O47">
    <cfRule type="cellIs" dxfId="7" priority="14" operator="equal">
      <formula>"Réalisée"</formula>
    </cfRule>
    <cfRule type="cellIs" dxfId="6" priority="15" operator="equal">
      <formula>"En cours"</formula>
    </cfRule>
    <cfRule type="cellIs" dxfId="5" priority="16" operator="equal">
      <formula>"À faire"</formula>
    </cfRule>
    <cfRule type="cellIs" dxfId="4" priority="17" operator="equal">
      <formula>"Reportée"</formula>
    </cfRule>
  </conditionalFormatting>
  <conditionalFormatting sqref="S8:S47">
    <cfRule type="cellIs" dxfId="3" priority="6" operator="greaterThanOrEqual">
      <formula>201</formula>
    </cfRule>
    <cfRule type="cellIs" dxfId="2" priority="7" operator="between">
      <formula>101</formula>
      <formula>200</formula>
    </cfRule>
    <cfRule type="cellIs" dxfId="1" priority="8" operator="between">
      <formula>41</formula>
      <formula>100</formula>
    </cfRule>
    <cfRule type="cellIs" dxfId="0" priority="9" operator="between">
      <formula>1</formula>
      <formula>40</formula>
    </cfRule>
  </conditionalFormatting>
  <conditionalFormatting sqref="T8:T47">
    <cfRule type="dataBar" priority="19">
      <dataBar>
        <cfvo type="num" val="0"/>
        <cfvo type="num" val="1"/>
        <color rgb="FF2E7D5B"/>
      </dataBar>
      <extLst>
        <ext xmlns:x14="http://schemas.microsoft.com/office/spreadsheetml/2009/9/main" uri="{B025F937-C7B1-47D3-B67F-A62EFF666E3E}">
          <x14:id>{89F640D1-976B-4226-9C88-AE66DA22B8EF}</x14:id>
        </ext>
      </extLst>
    </cfRule>
  </conditionalFormatting>
  <dataValidations count="3">
    <dataValidation type="list" allowBlank="1" showErrorMessage="1" errorTitle="Valeur invalide" error="Choisissez une note de 1 à 10." sqref="G8:I47 P8:R47" xr:uid="{00000000-0002-0000-0100-000000000000}">
      <formula1>Notes_GOD</formula1>
      <formula2>0</formula2>
    </dataValidation>
    <dataValidation type="list" allowBlank="1" showErrorMessage="1" errorTitle="État invalide" error="Choisissez un état dans la liste." sqref="O8:O47" xr:uid="{00000000-0002-0000-0100-000001000000}">
      <formula1>Liste_Etats</formula1>
      <formula2>0</formula2>
    </dataValidation>
    <dataValidation type="list" allowBlank="1" sqref="L2" xr:uid="{00000000-0002-0000-0100-000002000000}">
      <formula1>Liste_Types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F640D1-976B-4226-9C88-AE66DA22B8EF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E7D5B"/>
            </x14:dataBar>
          </x14:cfRule>
          <xm:sqref>T8:T47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6F75"/>
  </sheetPr>
  <dimension ref="B1:J16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0" customWidth="1"/>
    <col min="3" max="3" width="14" customWidth="1"/>
    <col min="4" max="4" width="6" customWidth="1"/>
    <col min="5" max="5" width="16" customWidth="1"/>
    <col min="6" max="6" width="10" customWidth="1"/>
    <col min="7" max="10" width="14" customWidth="1"/>
  </cols>
  <sheetData>
    <row r="1" spans="2:10" ht="31.5" customHeight="1" x14ac:dyDescent="0.25">
      <c r="B1" s="14" t="s">
        <v>142</v>
      </c>
      <c r="C1" s="14"/>
      <c r="D1" s="14"/>
      <c r="E1" s="14"/>
      <c r="F1" s="14"/>
      <c r="G1" s="14"/>
      <c r="H1" s="14"/>
      <c r="I1" s="14"/>
      <c r="J1" s="14"/>
    </row>
    <row r="3" spans="2:10" ht="25.5" customHeight="1" x14ac:dyDescent="0.25">
      <c r="B3" s="8" t="s">
        <v>143</v>
      </c>
      <c r="C3" s="8"/>
      <c r="D3" s="7" t="s">
        <v>144</v>
      </c>
      <c r="E3" s="7"/>
      <c r="F3" s="7" t="s">
        <v>145</v>
      </c>
      <c r="G3" s="7"/>
      <c r="H3" s="6" t="s">
        <v>146</v>
      </c>
      <c r="I3" s="6"/>
    </row>
    <row r="4" spans="2:10" ht="25.5" customHeight="1" x14ac:dyDescent="0.25">
      <c r="B4" s="5">
        <f>COUNT('Analyse AMDEC'!$J$8:$J$47)</f>
        <v>13</v>
      </c>
      <c r="C4" s="5"/>
      <c r="D4" s="4">
        <f>IFERROR(ROUND(AVERAGE('Analyse AMDEC'!$J$8:$J$47),0),0)</f>
        <v>140</v>
      </c>
      <c r="E4" s="4"/>
      <c r="F4" s="4">
        <f>IFERROR(ROUND(AVERAGE('Analyse AMDEC'!$S$8:$S$47),0),0)</f>
        <v>43</v>
      </c>
      <c r="G4" s="4"/>
      <c r="H4" s="3">
        <f>IFERROR(AVERAGE('Analyse AMDEC'!$T$8:$T$47),0)</f>
        <v>0.66187499999999999</v>
      </c>
      <c r="I4" s="3"/>
    </row>
    <row r="5" spans="2:10" ht="21.75" customHeight="1" x14ac:dyDescent="0.25">
      <c r="B5" s="5"/>
      <c r="C5" s="5"/>
      <c r="D5" s="4"/>
      <c r="E5" s="4"/>
      <c r="F5" s="4"/>
      <c r="G5" s="4"/>
      <c r="H5" s="3"/>
      <c r="I5" s="3"/>
    </row>
    <row r="7" spans="2:10" ht="25.5" customHeight="1" x14ac:dyDescent="0.25">
      <c r="B7" s="2" t="s">
        <v>147</v>
      </c>
      <c r="C7" s="2"/>
      <c r="D7" s="1" t="s">
        <v>148</v>
      </c>
      <c r="E7" s="1"/>
      <c r="F7" s="2" t="s">
        <v>149</v>
      </c>
      <c r="G7" s="2"/>
      <c r="H7" s="6" t="s">
        <v>150</v>
      </c>
      <c r="I7" s="6"/>
    </row>
    <row r="8" spans="2:10" ht="25.5" customHeight="1" x14ac:dyDescent="0.25">
      <c r="B8" s="69">
        <f>IFERROR(MAX('Analyse AMDEC'!$J$8:$J$47),0)</f>
        <v>216</v>
      </c>
      <c r="C8" s="69"/>
      <c r="D8" s="70">
        <f>COUNTIF('Analyse AMDEC'!$K$8:$K$47,"Critique")+COUNTIF('Analyse AMDEC'!$K$8:$K$47,"Élevé")</f>
        <v>10</v>
      </c>
      <c r="E8" s="70"/>
      <c r="F8" s="69">
        <f>COUNTIF('Analyse AMDEC'!$G$8:$G$47,"&gt;=9")</f>
        <v>1</v>
      </c>
      <c r="G8" s="69"/>
      <c r="H8" s="71">
        <f>COUNTIF('Analyse AMDEC'!$O$8:$O$47,"Réalisée")</f>
        <v>3</v>
      </c>
      <c r="I8" s="71"/>
    </row>
    <row r="9" spans="2:10" ht="21.75" customHeight="1" x14ac:dyDescent="0.25">
      <c r="B9" s="69"/>
      <c r="C9" s="69"/>
      <c r="D9" s="70"/>
      <c r="E9" s="70"/>
      <c r="F9" s="69"/>
      <c r="G9" s="69"/>
      <c r="H9" s="71"/>
      <c r="I9" s="71"/>
    </row>
    <row r="11" spans="2:10" ht="15.75" x14ac:dyDescent="0.25">
      <c r="B11" s="41" t="s">
        <v>151</v>
      </c>
      <c r="E11" s="41" t="s">
        <v>152</v>
      </c>
    </row>
    <row r="12" spans="2:10" x14ac:dyDescent="0.25">
      <c r="B12" s="28" t="s">
        <v>153</v>
      </c>
      <c r="C12" s="28" t="s">
        <v>154</v>
      </c>
      <c r="E12" s="28" t="s">
        <v>155</v>
      </c>
      <c r="F12" s="28" t="s">
        <v>156</v>
      </c>
    </row>
    <row r="13" spans="2:10" x14ac:dyDescent="0.25">
      <c r="B13" s="42" t="s">
        <v>157</v>
      </c>
      <c r="C13" s="43">
        <f>COUNTIF('Analyse AMDEC'!$K$8:$K$47,"Critique")</f>
        <v>3</v>
      </c>
      <c r="E13" s="44" t="s">
        <v>158</v>
      </c>
      <c r="F13" s="43">
        <f>IFERROR(ROUND(AVERAGE('Analyse AMDEC'!$J$8:$J$47),0),0)</f>
        <v>140</v>
      </c>
    </row>
    <row r="14" spans="2:10" x14ac:dyDescent="0.25">
      <c r="B14" s="45" t="s">
        <v>159</v>
      </c>
      <c r="C14" s="43">
        <f>COUNTIF('Analyse AMDEC'!$K$8:$K$47,"Élevé")</f>
        <v>7</v>
      </c>
      <c r="E14" s="44" t="s">
        <v>160</v>
      </c>
      <c r="F14" s="43">
        <f>IFERROR(ROUND(AVERAGE('Analyse AMDEC'!$S$8:$S$47),0),0)</f>
        <v>43</v>
      </c>
    </row>
    <row r="15" spans="2:10" x14ac:dyDescent="0.25">
      <c r="B15" s="46" t="s">
        <v>161</v>
      </c>
      <c r="C15" s="43">
        <f>COUNTIF('Analyse AMDEC'!$K$8:$K$47,"Modéré")</f>
        <v>2</v>
      </c>
    </row>
    <row r="16" spans="2:10" x14ac:dyDescent="0.25">
      <c r="B16" s="47" t="s">
        <v>162</v>
      </c>
      <c r="C16" s="43">
        <f>COUNTIF('Analyse AMDEC'!$K$8:$K$47,"Faible")</f>
        <v>1</v>
      </c>
    </row>
  </sheetData>
  <mergeCells count="17">
    <mergeCell ref="B8:C9"/>
    <mergeCell ref="D8:E9"/>
    <mergeCell ref="F8:G9"/>
    <mergeCell ref="H8:I9"/>
    <mergeCell ref="B4:C5"/>
    <mergeCell ref="D4:E5"/>
    <mergeCell ref="F4:G5"/>
    <mergeCell ref="H4:I5"/>
    <mergeCell ref="B7:C7"/>
    <mergeCell ref="D7:E7"/>
    <mergeCell ref="F7:G7"/>
    <mergeCell ref="H7:I7"/>
    <mergeCell ref="B1:J1"/>
    <mergeCell ref="B3:C3"/>
    <mergeCell ref="D3:E3"/>
    <mergeCell ref="F3:G3"/>
    <mergeCell ref="H3:I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4494E"/>
  </sheetPr>
  <dimension ref="B1:C52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8" customWidth="1"/>
    <col min="3" max="3" width="58" customWidth="1"/>
    <col min="4" max="4" width="3" customWidth="1"/>
  </cols>
  <sheetData>
    <row r="1" spans="2:3" ht="30" customHeight="1" x14ac:dyDescent="0.25">
      <c r="B1" s="14" t="s">
        <v>163</v>
      </c>
      <c r="C1" s="14"/>
    </row>
    <row r="2" spans="2:3" x14ac:dyDescent="0.25">
      <c r="B2" s="72" t="s">
        <v>164</v>
      </c>
      <c r="C2" s="72"/>
    </row>
    <row r="4" spans="2:3" ht="21.75" customHeight="1" x14ac:dyDescent="0.25">
      <c r="B4" s="73" t="s">
        <v>165</v>
      </c>
      <c r="C4" s="73"/>
    </row>
    <row r="5" spans="2:3" x14ac:dyDescent="0.25">
      <c r="B5" s="72" t="s">
        <v>166</v>
      </c>
      <c r="C5" s="72"/>
    </row>
    <row r="6" spans="2:3" x14ac:dyDescent="0.25">
      <c r="B6" s="49" t="s">
        <v>167</v>
      </c>
      <c r="C6" s="50" t="s">
        <v>168</v>
      </c>
    </row>
    <row r="7" spans="2:3" ht="27.75" customHeight="1" x14ac:dyDescent="0.25">
      <c r="B7" s="51">
        <v>1</v>
      </c>
      <c r="C7" s="52" t="s">
        <v>169</v>
      </c>
    </row>
    <row r="8" spans="2:3" ht="27.75" customHeight="1" x14ac:dyDescent="0.25">
      <c r="B8" s="51">
        <v>2</v>
      </c>
      <c r="C8" s="52" t="s">
        <v>170</v>
      </c>
    </row>
    <row r="9" spans="2:3" ht="27.75" customHeight="1" x14ac:dyDescent="0.25">
      <c r="B9" s="51">
        <v>3</v>
      </c>
      <c r="C9" s="52" t="s">
        <v>171</v>
      </c>
    </row>
    <row r="10" spans="2:3" ht="27.75" customHeight="1" x14ac:dyDescent="0.25">
      <c r="B10" s="53">
        <v>4</v>
      </c>
      <c r="C10" s="54" t="s">
        <v>172</v>
      </c>
    </row>
    <row r="11" spans="2:3" ht="27.75" customHeight="1" x14ac:dyDescent="0.25">
      <c r="B11" s="53">
        <v>5</v>
      </c>
      <c r="C11" s="54" t="s">
        <v>173</v>
      </c>
    </row>
    <row r="12" spans="2:3" ht="27.75" customHeight="1" x14ac:dyDescent="0.25">
      <c r="B12" s="53">
        <v>6</v>
      </c>
      <c r="C12" s="54" t="s">
        <v>174</v>
      </c>
    </row>
    <row r="13" spans="2:3" ht="27.75" customHeight="1" x14ac:dyDescent="0.25">
      <c r="B13" s="55">
        <v>7</v>
      </c>
      <c r="C13" s="56" t="s">
        <v>175</v>
      </c>
    </row>
    <row r="14" spans="2:3" ht="27.75" customHeight="1" x14ac:dyDescent="0.25">
      <c r="B14" s="55">
        <v>8</v>
      </c>
      <c r="C14" s="56" t="s">
        <v>176</v>
      </c>
    </row>
    <row r="15" spans="2:3" ht="27.75" customHeight="1" x14ac:dyDescent="0.25">
      <c r="B15" s="57">
        <v>9</v>
      </c>
      <c r="C15" s="58" t="s">
        <v>177</v>
      </c>
    </row>
    <row r="16" spans="2:3" ht="27.75" customHeight="1" x14ac:dyDescent="0.25">
      <c r="B16" s="57">
        <v>10</v>
      </c>
      <c r="C16" s="58" t="s">
        <v>178</v>
      </c>
    </row>
    <row r="18" spans="2:3" ht="21.75" customHeight="1" x14ac:dyDescent="0.25">
      <c r="B18" s="73" t="s">
        <v>179</v>
      </c>
      <c r="C18" s="73"/>
    </row>
    <row r="19" spans="2:3" x14ac:dyDescent="0.25">
      <c r="B19" s="72" t="s">
        <v>180</v>
      </c>
      <c r="C19" s="72"/>
    </row>
    <row r="20" spans="2:3" x14ac:dyDescent="0.25">
      <c r="B20" s="49" t="s">
        <v>167</v>
      </c>
      <c r="C20" s="50" t="s">
        <v>168</v>
      </c>
    </row>
    <row r="21" spans="2:3" ht="27.75" customHeight="1" x14ac:dyDescent="0.25">
      <c r="B21" s="51">
        <v>1</v>
      </c>
      <c r="C21" s="52" t="s">
        <v>181</v>
      </c>
    </row>
    <row r="22" spans="2:3" ht="27.75" customHeight="1" x14ac:dyDescent="0.25">
      <c r="B22" s="51">
        <v>2</v>
      </c>
      <c r="C22" s="52" t="s">
        <v>182</v>
      </c>
    </row>
    <row r="23" spans="2:3" ht="27.75" customHeight="1" x14ac:dyDescent="0.25">
      <c r="B23" s="51">
        <v>3</v>
      </c>
      <c r="C23" s="52" t="s">
        <v>183</v>
      </c>
    </row>
    <row r="24" spans="2:3" ht="27.75" customHeight="1" x14ac:dyDescent="0.25">
      <c r="B24" s="53">
        <v>4</v>
      </c>
      <c r="C24" s="54" t="s">
        <v>184</v>
      </c>
    </row>
    <row r="25" spans="2:3" ht="27.75" customHeight="1" x14ac:dyDescent="0.25">
      <c r="B25" s="53">
        <v>5</v>
      </c>
      <c r="C25" s="54" t="s">
        <v>185</v>
      </c>
    </row>
    <row r="26" spans="2:3" ht="27.75" customHeight="1" x14ac:dyDescent="0.25">
      <c r="B26" s="53">
        <v>6</v>
      </c>
      <c r="C26" s="54" t="s">
        <v>186</v>
      </c>
    </row>
    <row r="27" spans="2:3" ht="27.75" customHeight="1" x14ac:dyDescent="0.25">
      <c r="B27" s="55">
        <v>7</v>
      </c>
      <c r="C27" s="56" t="s">
        <v>187</v>
      </c>
    </row>
    <row r="28" spans="2:3" ht="27.75" customHeight="1" x14ac:dyDescent="0.25">
      <c r="B28" s="55">
        <v>8</v>
      </c>
      <c r="C28" s="56" t="s">
        <v>188</v>
      </c>
    </row>
    <row r="29" spans="2:3" ht="27.75" customHeight="1" x14ac:dyDescent="0.25">
      <c r="B29" s="57">
        <v>9</v>
      </c>
      <c r="C29" s="58" t="s">
        <v>189</v>
      </c>
    </row>
    <row r="30" spans="2:3" ht="27.75" customHeight="1" x14ac:dyDescent="0.25">
      <c r="B30" s="57">
        <v>10</v>
      </c>
      <c r="C30" s="58" t="s">
        <v>190</v>
      </c>
    </row>
    <row r="32" spans="2:3" ht="21.75" customHeight="1" x14ac:dyDescent="0.25">
      <c r="B32" s="73" t="s">
        <v>191</v>
      </c>
      <c r="C32" s="73"/>
    </row>
    <row r="33" spans="2:3" x14ac:dyDescent="0.25">
      <c r="B33" s="72" t="s">
        <v>192</v>
      </c>
      <c r="C33" s="72"/>
    </row>
    <row r="34" spans="2:3" x14ac:dyDescent="0.25">
      <c r="B34" s="49" t="s">
        <v>167</v>
      </c>
      <c r="C34" s="50" t="s">
        <v>168</v>
      </c>
    </row>
    <row r="35" spans="2:3" ht="27.75" customHeight="1" x14ac:dyDescent="0.25">
      <c r="B35" s="51">
        <v>1</v>
      </c>
      <c r="C35" s="52" t="s">
        <v>193</v>
      </c>
    </row>
    <row r="36" spans="2:3" ht="27.75" customHeight="1" x14ac:dyDescent="0.25">
      <c r="B36" s="51">
        <v>2</v>
      </c>
      <c r="C36" s="52" t="s">
        <v>194</v>
      </c>
    </row>
    <row r="37" spans="2:3" ht="27.75" customHeight="1" x14ac:dyDescent="0.25">
      <c r="B37" s="51">
        <v>3</v>
      </c>
      <c r="C37" s="52" t="s">
        <v>195</v>
      </c>
    </row>
    <row r="38" spans="2:3" ht="27.75" customHeight="1" x14ac:dyDescent="0.25">
      <c r="B38" s="53">
        <v>4</v>
      </c>
      <c r="C38" s="54" t="s">
        <v>196</v>
      </c>
    </row>
    <row r="39" spans="2:3" ht="27.75" customHeight="1" x14ac:dyDescent="0.25">
      <c r="B39" s="53">
        <v>5</v>
      </c>
      <c r="C39" s="54" t="s">
        <v>197</v>
      </c>
    </row>
    <row r="40" spans="2:3" ht="27.75" customHeight="1" x14ac:dyDescent="0.25">
      <c r="B40" s="53">
        <v>6</v>
      </c>
      <c r="C40" s="54" t="s">
        <v>198</v>
      </c>
    </row>
    <row r="41" spans="2:3" ht="27.75" customHeight="1" x14ac:dyDescent="0.25">
      <c r="B41" s="55">
        <v>7</v>
      </c>
      <c r="C41" s="56" t="s">
        <v>199</v>
      </c>
    </row>
    <row r="42" spans="2:3" ht="27.75" customHeight="1" x14ac:dyDescent="0.25">
      <c r="B42" s="55">
        <v>8</v>
      </c>
      <c r="C42" s="56" t="s">
        <v>200</v>
      </c>
    </row>
    <row r="43" spans="2:3" ht="27.75" customHeight="1" x14ac:dyDescent="0.25">
      <c r="B43" s="57">
        <v>9</v>
      </c>
      <c r="C43" s="58" t="s">
        <v>201</v>
      </c>
    </row>
    <row r="44" spans="2:3" ht="27.75" customHeight="1" x14ac:dyDescent="0.25">
      <c r="B44" s="57">
        <v>10</v>
      </c>
      <c r="C44" s="58" t="s">
        <v>202</v>
      </c>
    </row>
    <row r="46" spans="2:3" ht="21.75" customHeight="1" x14ac:dyDescent="0.25">
      <c r="B46" s="74" t="s">
        <v>203</v>
      </c>
      <c r="C46" s="74"/>
    </row>
    <row r="47" spans="2:3" ht="24" customHeight="1" x14ac:dyDescent="0.25">
      <c r="B47" s="59" t="s">
        <v>204</v>
      </c>
      <c r="C47" s="60" t="s">
        <v>205</v>
      </c>
    </row>
    <row r="48" spans="2:3" ht="24" customHeight="1" x14ac:dyDescent="0.25">
      <c r="B48" s="61" t="s">
        <v>206</v>
      </c>
      <c r="C48" s="62" t="s">
        <v>207</v>
      </c>
    </row>
    <row r="49" spans="2:3" ht="24" customHeight="1" x14ac:dyDescent="0.25">
      <c r="B49" s="63" t="s">
        <v>208</v>
      </c>
      <c r="C49" s="64" t="s">
        <v>209</v>
      </c>
    </row>
    <row r="50" spans="2:3" ht="24" customHeight="1" x14ac:dyDescent="0.25">
      <c r="B50" s="65" t="s">
        <v>210</v>
      </c>
      <c r="C50" s="66" t="s">
        <v>211</v>
      </c>
    </row>
    <row r="52" spans="2:3" x14ac:dyDescent="0.25">
      <c r="B52" s="75" t="s">
        <v>212</v>
      </c>
      <c r="C52" s="75"/>
    </row>
  </sheetData>
  <mergeCells count="10">
    <mergeCell ref="B19:C19"/>
    <mergeCell ref="B32:C32"/>
    <mergeCell ref="B33:C33"/>
    <mergeCell ref="B46:C46"/>
    <mergeCell ref="B52:C52"/>
    <mergeCell ref="B1:C1"/>
    <mergeCell ref="B2:C2"/>
    <mergeCell ref="B4:C4"/>
    <mergeCell ref="B5:C5"/>
    <mergeCell ref="B18:C18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4494E"/>
  </sheetPr>
  <dimension ref="A1:J12"/>
  <sheetViews>
    <sheetView zoomScaleNormal="100" workbookViewId="0"/>
  </sheetViews>
  <sheetFormatPr baseColWidth="10" defaultColWidth="8.7109375" defaultRowHeight="15" x14ac:dyDescent="0.25"/>
  <cols>
    <col min="1" max="1" width="3" customWidth="1"/>
    <col min="2" max="2" width="12" customWidth="1"/>
    <col min="3" max="3" width="3" customWidth="1"/>
    <col min="4" max="4" width="16" customWidth="1"/>
    <col min="5" max="5" width="3" customWidth="1"/>
    <col min="6" max="6" width="18" customWidth="1"/>
    <col min="7" max="7" width="3" customWidth="1"/>
    <col min="8" max="8" width="8" customWidth="1"/>
    <col min="9" max="9" width="18" customWidth="1"/>
    <col min="10" max="10" width="40" customWidth="1"/>
  </cols>
  <sheetData>
    <row r="1" spans="1:10" ht="18.75" x14ac:dyDescent="0.3">
      <c r="A1" s="67" t="s">
        <v>213</v>
      </c>
    </row>
    <row r="2" spans="1:10" x14ac:dyDescent="0.25">
      <c r="A2" s="48" t="s">
        <v>214</v>
      </c>
      <c r="B2" s="27" t="s">
        <v>215</v>
      </c>
      <c r="D2" s="27" t="s">
        <v>216</v>
      </c>
      <c r="F2" s="27" t="s">
        <v>217</v>
      </c>
      <c r="H2" s="27" t="s">
        <v>218</v>
      </c>
      <c r="I2" s="27" t="s">
        <v>50</v>
      </c>
      <c r="J2" s="27" t="s">
        <v>219</v>
      </c>
    </row>
    <row r="3" spans="1:10" x14ac:dyDescent="0.25">
      <c r="B3" s="68">
        <v>1</v>
      </c>
      <c r="D3" t="s">
        <v>79</v>
      </c>
      <c r="F3" t="s">
        <v>220</v>
      </c>
      <c r="H3" s="68">
        <v>0</v>
      </c>
      <c r="I3" t="s">
        <v>162</v>
      </c>
      <c r="J3" t="s">
        <v>221</v>
      </c>
    </row>
    <row r="4" spans="1:10" x14ac:dyDescent="0.25">
      <c r="B4" s="68">
        <v>2</v>
      </c>
      <c r="D4" t="s">
        <v>63</v>
      </c>
      <c r="F4" t="s">
        <v>27</v>
      </c>
      <c r="H4" s="68">
        <v>41</v>
      </c>
      <c r="I4" t="s">
        <v>161</v>
      </c>
      <c r="J4" t="s">
        <v>222</v>
      </c>
    </row>
    <row r="5" spans="1:10" x14ac:dyDescent="0.25">
      <c r="B5" s="68">
        <v>3</v>
      </c>
      <c r="D5" t="s">
        <v>71</v>
      </c>
      <c r="F5" t="s">
        <v>223</v>
      </c>
      <c r="H5" s="68">
        <v>101</v>
      </c>
      <c r="I5" t="s">
        <v>159</v>
      </c>
      <c r="J5" t="s">
        <v>224</v>
      </c>
    </row>
    <row r="6" spans="1:10" x14ac:dyDescent="0.25">
      <c r="B6" s="68">
        <v>4</v>
      </c>
      <c r="D6" t="s">
        <v>225</v>
      </c>
      <c r="H6" s="68">
        <v>201</v>
      </c>
      <c r="I6" t="s">
        <v>157</v>
      </c>
      <c r="J6" t="s">
        <v>226</v>
      </c>
    </row>
    <row r="7" spans="1:10" x14ac:dyDescent="0.25">
      <c r="B7" s="68">
        <v>5</v>
      </c>
      <c r="D7" t="s">
        <v>227</v>
      </c>
    </row>
    <row r="8" spans="1:10" x14ac:dyDescent="0.25">
      <c r="B8" s="68">
        <v>6</v>
      </c>
    </row>
    <row r="9" spans="1:10" x14ac:dyDescent="0.25">
      <c r="B9" s="68">
        <v>7</v>
      </c>
    </row>
    <row r="10" spans="1:10" x14ac:dyDescent="0.25">
      <c r="B10" s="68">
        <v>8</v>
      </c>
    </row>
    <row r="11" spans="1:10" x14ac:dyDescent="0.25">
      <c r="B11" s="68">
        <v>9</v>
      </c>
    </row>
    <row r="12" spans="1:10" x14ac:dyDescent="0.25">
      <c r="B12" s="68">
        <v>10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3B3F"/>
  </sheetPr>
  <dimension ref="B1:B28"/>
  <sheetViews>
    <sheetView showGridLines="0" tabSelected="1" zoomScaleNormal="100" workbookViewId="0"/>
  </sheetViews>
  <sheetFormatPr baseColWidth="10" defaultColWidth="8.7109375" defaultRowHeight="15" x14ac:dyDescent="0.25"/>
  <cols>
    <col min="1" max="1" width="3" customWidth="1"/>
    <col min="2" max="2" width="96" customWidth="1"/>
    <col min="3" max="3" width="3" customWidth="1"/>
  </cols>
  <sheetData>
    <row r="1" spans="2:2" ht="39.75" customHeight="1" x14ac:dyDescent="0.25">
      <c r="B1" s="15" t="s">
        <v>0</v>
      </c>
    </row>
    <row r="3" spans="2:2" ht="21.75" customHeight="1" x14ac:dyDescent="0.25">
      <c r="B3" s="16" t="s">
        <v>1</v>
      </c>
    </row>
    <row r="4" spans="2:2" ht="61.5" customHeight="1" x14ac:dyDescent="0.25">
      <c r="B4" s="17" t="s">
        <v>2</v>
      </c>
    </row>
    <row r="5" spans="2:2" ht="30.75" customHeight="1" x14ac:dyDescent="0.25">
      <c r="B5" s="17" t="s">
        <v>3</v>
      </c>
    </row>
    <row r="7" spans="2:2" ht="21.75" customHeight="1" x14ac:dyDescent="0.25">
      <c r="B7" s="18" t="s">
        <v>4</v>
      </c>
    </row>
    <row r="8" spans="2:2" ht="15" customHeight="1" x14ac:dyDescent="0.25">
      <c r="B8" s="17" t="s">
        <v>5</v>
      </c>
    </row>
    <row r="9" spans="2:2" ht="15" customHeight="1" x14ac:dyDescent="0.25">
      <c r="B9" s="17" t="s">
        <v>6</v>
      </c>
    </row>
    <row r="10" spans="2:2" ht="15" customHeight="1" x14ac:dyDescent="0.25">
      <c r="B10" s="17" t="s">
        <v>7</v>
      </c>
    </row>
    <row r="11" spans="2:2" ht="15" customHeight="1" x14ac:dyDescent="0.25">
      <c r="B11" s="17" t="s">
        <v>8</v>
      </c>
    </row>
    <row r="13" spans="2:2" ht="21.75" customHeight="1" x14ac:dyDescent="0.25">
      <c r="B13" s="16" t="s">
        <v>9</v>
      </c>
    </row>
    <row r="14" spans="2:2" ht="15" customHeight="1" x14ac:dyDescent="0.25">
      <c r="B14" s="17" t="s">
        <v>10</v>
      </c>
    </row>
    <row r="15" spans="2:2" ht="30.75" customHeight="1" x14ac:dyDescent="0.25">
      <c r="B15" s="17" t="s">
        <v>11</v>
      </c>
    </row>
    <row r="16" spans="2:2" ht="30.75" customHeight="1" x14ac:dyDescent="0.25">
      <c r="B16" s="17" t="s">
        <v>12</v>
      </c>
    </row>
    <row r="17" spans="2:2" ht="30.75" customHeight="1" x14ac:dyDescent="0.25">
      <c r="B17" s="17" t="s">
        <v>13</v>
      </c>
    </row>
    <row r="18" spans="2:2" ht="30.75" customHeight="1" x14ac:dyDescent="0.25">
      <c r="B18" s="17" t="s">
        <v>14</v>
      </c>
    </row>
    <row r="20" spans="2:2" ht="21.75" customHeight="1" x14ac:dyDescent="0.25">
      <c r="B20" s="19" t="s">
        <v>15</v>
      </c>
    </row>
    <row r="21" spans="2:2" ht="19.5" customHeight="1" x14ac:dyDescent="0.25">
      <c r="B21" s="20" t="s">
        <v>16</v>
      </c>
    </row>
    <row r="22" spans="2:2" ht="19.5" customHeight="1" x14ac:dyDescent="0.25">
      <c r="B22" s="21" t="s">
        <v>17</v>
      </c>
    </row>
    <row r="23" spans="2:2" ht="19.5" customHeight="1" x14ac:dyDescent="0.25">
      <c r="B23" s="22" t="s">
        <v>18</v>
      </c>
    </row>
    <row r="24" spans="2:2" ht="19.5" customHeight="1" x14ac:dyDescent="0.25">
      <c r="B24" s="23" t="s">
        <v>19</v>
      </c>
    </row>
    <row r="25" spans="2:2" ht="19.5" customHeight="1" x14ac:dyDescent="0.25">
      <c r="B25" s="24" t="s">
        <v>20</v>
      </c>
    </row>
    <row r="26" spans="2:2" ht="19.5" customHeight="1" x14ac:dyDescent="0.25">
      <c r="B26" s="25" t="s">
        <v>21</v>
      </c>
    </row>
    <row r="28" spans="2:2" ht="45" customHeight="1" x14ac:dyDescent="0.25">
      <c r="B28" s="26" t="s">
        <v>22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Analyse AMDEC</vt:lpstr>
      <vt:lpstr>Tableau de bord</vt:lpstr>
      <vt:lpstr>Grilles de cotation</vt:lpstr>
      <vt:lpstr>Paramètres</vt:lpstr>
      <vt:lpstr>Mode d'emploi</vt:lpstr>
      <vt:lpstr>Liste_Etats</vt:lpstr>
      <vt:lpstr>Liste_Types</vt:lpstr>
      <vt:lpstr>Niveaux_Crit</vt:lpstr>
      <vt:lpstr>Notes_GOD</vt:lpstr>
      <vt:lpstr>Seuils_IPR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2026-09-22T05:32:50Z</dcterms:created>
  <dcterms:modified xsi:type="dcterms:W3CDTF">2026-09-27T11:27:23Z</dcterms:modified>
  <dc:language>en-US</dc:language>
</cp:coreProperties>
</file>