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📋 Backlog" sheetId="1" state="visible" r:id="rId3"/>
    <sheet name="📊 Tableau de bord" sheetId="2" state="visible" r:id="rId4"/>
    <sheet name="🗓 Sprints" sheetId="3" state="visible" r:id="rId5"/>
    <sheet name="🐛 Anomalies" sheetId="4" state="visible" r:id="rId6"/>
    <sheet name="📖 Mode d'emploi" sheetId="5" state="visible" r:id="rId7"/>
  </sheets>
  <definedNames>
    <definedName function="false" hidden="false" localSheetId="0" name="_xlnm.Print_Titles" vbProcedure="false">'📋 Backlog'!$1:$5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<sst xmlns="http://schemas.openxmlformats.org/spreadsheetml/2006/main" count="443" uniqueCount="264">
  <si>
    <t xml:space="preserve">📋  BACKLOG PRODUIT</t>
  </si>
  <si>
    <t xml:space="preserve">  Gestion des fonctionnalités · Suivi de sprint · Priorisation</t>
  </si>
  <si>
    <t xml:space="preserve">Projet :</t>
  </si>
  <si>
    <t xml:space="preserve">Application de gestion commerciale v2.0</t>
  </si>
  <si>
    <t xml:space="preserve">Mise à jour :</t>
  </si>
  <si>
    <t xml:space="preserve">07/01/2027</t>
  </si>
  <si>
    <t xml:space="preserve">Product Owner :</t>
  </si>
  <si>
    <t xml:space="preserve">M. Durand</t>
  </si>
  <si>
    <t xml:space="preserve">ID</t>
  </si>
  <si>
    <t xml:space="preserve">Type</t>
  </si>
  <si>
    <t xml:space="preserve">Titre de l'item</t>
  </si>
  <si>
    <t xml:space="preserve">Description / Critères d'acceptation</t>
  </si>
  <si>
    <t xml:space="preserve">Epic / Thème</t>
  </si>
  <si>
    <t xml:space="preserve">Priorité</t>
  </si>
  <si>
    <t xml:space="preserve">Story Pts</t>
  </si>
  <si>
    <t xml:space="preserve">Sprint cible</t>
  </si>
  <si>
    <t xml:space="preserve">Responsable</t>
  </si>
  <si>
    <t xml:space="preserve">Statut</t>
  </si>
  <si>
    <t xml:space="preserve">Date cible</t>
  </si>
  <si>
    <t xml:space="preserve">Commentaire</t>
  </si>
  <si>
    <t xml:space="preserve">BP-001</t>
  </si>
  <si>
    <t xml:space="preserve">Initiative</t>
  </si>
  <si>
    <t xml:space="preserve">Refonte du module de facturation</t>
  </si>
  <si>
    <t xml:space="preserve">Moderniser l'ensemble du processus de création, envoi et suivi des factures clients.</t>
  </si>
  <si>
    <t xml:space="preserve">Facturation</t>
  </si>
  <si>
    <t xml:space="preserve">Critique</t>
  </si>
  <si>
    <t xml:space="preserve">—</t>
  </si>
  <si>
    <t xml:space="preserve">En attente</t>
  </si>
  <si>
    <t xml:space="preserve">Initiative mère pour les Epics BP-002 à BP-004</t>
  </si>
  <si>
    <t xml:space="preserve">BP-002</t>
  </si>
  <si>
    <t xml:space="preserve">Epic</t>
  </si>
  <si>
    <t xml:space="preserve">Génération automatique des factures</t>
  </si>
  <si>
    <t xml:space="preserve">Permettre la génération automatique des factures à partir des bons de commande validés.</t>
  </si>
  <si>
    <t xml:space="preserve">En cours</t>
  </si>
  <si>
    <t xml:space="preserve">Sous-ensemble de BP-001</t>
  </si>
  <si>
    <t xml:space="preserve">BP-003</t>
  </si>
  <si>
    <t xml:space="preserve">User Story</t>
  </si>
  <si>
    <t xml:space="preserve">Créer une facture depuis un bon de commande</t>
  </si>
  <si>
    <t xml:space="preserve">En tant que commercial, je veux générer une facture en un clic depuis un bon de commande validé, afin de gagner du temps.</t>
  </si>
  <si>
    <t xml:space="preserve">Sprint 3</t>
  </si>
  <si>
    <t xml:space="preserve">L. Mercier</t>
  </si>
  <si>
    <t xml:space="preserve">31/03/2027</t>
  </si>
  <si>
    <t xml:space="preserve">Développement démarré</t>
  </si>
  <si>
    <t xml:space="preserve">BP-004</t>
  </si>
  <si>
    <t xml:space="preserve">Envoyer la facture par e-mail au client</t>
  </si>
  <si>
    <t xml:space="preserve">En tant que commercial, je veux envoyer la facture directement depuis l'application, afin de réduire les erreurs d'envoi.</t>
  </si>
  <si>
    <t xml:space="preserve">Haute</t>
  </si>
  <si>
    <t xml:space="preserve">À faire</t>
  </si>
  <si>
    <t xml:space="preserve">BP-005</t>
  </si>
  <si>
    <t xml:space="preserve">Générer un relevé mensuel de factures</t>
  </si>
  <si>
    <t xml:space="preserve">En tant que comptable, je veux obtenir un relevé mensuel de toutes les factures émises, afin de faciliter la clôture comptable.</t>
  </si>
  <si>
    <t xml:space="preserve">Sprint 4</t>
  </si>
  <si>
    <t xml:space="preserve">P. Fontaine</t>
  </si>
  <si>
    <t xml:space="preserve">30/04/2027</t>
  </si>
  <si>
    <t xml:space="preserve">BP-006</t>
  </si>
  <si>
    <t xml:space="preserve">Appliquer des remises par catégorie client</t>
  </si>
  <si>
    <t xml:space="preserve">En tant que responsable commercial, je veux définir des taux de remise par segment client, afin de personnaliser la politique tarifaire.</t>
  </si>
  <si>
    <t xml:space="preserve">Moyenne</t>
  </si>
  <si>
    <t xml:space="preserve">Dépend du référentiel clients</t>
  </si>
  <si>
    <t xml:space="preserve">BP-007</t>
  </si>
  <si>
    <t xml:space="preserve">Bug</t>
  </si>
  <si>
    <t xml:space="preserve">Correction du calcul de TVA sur les avoirs</t>
  </si>
  <si>
    <t xml:space="preserve">Le montant de TVA sur les avoirs est incorrect lorsque le taux de TVA a été modifié en cours d'exercice.</t>
  </si>
  <si>
    <t xml:space="preserve">T. Bernard</t>
  </si>
  <si>
    <t xml:space="preserve">Signalé par le service comptabilité</t>
  </si>
  <si>
    <t xml:space="preserve">BP-008</t>
  </si>
  <si>
    <t xml:space="preserve">Tableau de bord des ventes</t>
  </si>
  <si>
    <t xml:space="preserve">Fournir aux responsables commerciaux un tableau de bord temps réel des performances de vente.</t>
  </si>
  <si>
    <t xml:space="preserve">Reporting</t>
  </si>
  <si>
    <t xml:space="preserve">Planifié</t>
  </si>
  <si>
    <t xml:space="preserve">BP-009</t>
  </si>
  <si>
    <t xml:space="preserve">Afficher le chiffre d'affaires mensuel par commercial</t>
  </si>
  <si>
    <t xml:space="preserve">En tant que directeur commercial, je veux voir le CA mensuel par commercial sur un graphique, afin d'identifier les performances.</t>
  </si>
  <si>
    <t xml:space="preserve">Sprint 5</t>
  </si>
  <si>
    <t xml:space="preserve">A. Petit</t>
  </si>
  <si>
    <t xml:space="preserve">31/05/2027</t>
  </si>
  <si>
    <t xml:space="preserve">BP-010</t>
  </si>
  <si>
    <t xml:space="preserve">Exporter les rapports en Excel et PDF</t>
  </si>
  <si>
    <t xml:space="preserve">En tant qu'utilisateur, je veux exporter les rapports au format Excel ou PDF, afin de les partager avec la direction.</t>
  </si>
  <si>
    <t xml:space="preserve">BP-011</t>
  </si>
  <si>
    <t xml:space="preserve">Filtrer les données du tableau de bord par période</t>
  </si>
  <si>
    <t xml:space="preserve">En tant que responsable, je veux filtrer les indicateurs par semaine, mois ou trimestre, afin d'affiner mon analyse.</t>
  </si>
  <si>
    <t xml:space="preserve">BP-012</t>
  </si>
  <si>
    <t xml:space="preserve">Alertes automatiques sur les objectifs de vente</t>
  </si>
  <si>
    <t xml:space="preserve">En tant que directeur commercial, je veux recevoir une alerte e-mail lorsqu'un commercial dépasse ou sous-performe de 20 %, afin de réagir rapidement.</t>
  </si>
  <si>
    <t xml:space="preserve">Faible</t>
  </si>
  <si>
    <t xml:space="preserve">Sprint 6</t>
  </si>
  <si>
    <t xml:space="preserve">30/06/2027</t>
  </si>
  <si>
    <t xml:space="preserve">Nécessite la configuration SMTP</t>
  </si>
  <si>
    <t xml:space="preserve">BP-013</t>
  </si>
  <si>
    <t xml:space="preserve">Gestion des droits et accès utilisateurs</t>
  </si>
  <si>
    <t xml:space="preserve">Mettre en place un système de rôles et permissions granulaires pour sécuriser l'accès aux données.</t>
  </si>
  <si>
    <t xml:space="preserve">Sécurité</t>
  </si>
  <si>
    <t xml:space="preserve">BP-014</t>
  </si>
  <si>
    <t xml:space="preserve">Créer et gérer les profils utilisateurs</t>
  </si>
  <si>
    <t xml:space="preserve">En tant qu'administrateur, je veux créer des profils avec des droits spécifiques, afin de contrôler l'accès aux modules.</t>
  </si>
  <si>
    <t xml:space="preserve">Requis avant tout déploiement prod</t>
  </si>
  <si>
    <t xml:space="preserve">BP-015</t>
  </si>
  <si>
    <t xml:space="preserve">Journalisation des actions utilisateurs</t>
  </si>
  <si>
    <t xml:space="preserve">En tant qu'administrateur, je veux consulter un journal des actions effectuées, afin de garantir la traçabilité.</t>
  </si>
  <si>
    <t xml:space="preserve">Exigence RGPD</t>
  </si>
  <si>
    <t xml:space="preserve">BP-016</t>
  </si>
  <si>
    <t xml:space="preserve">Authentification à double facteur (2FA)</t>
  </si>
  <si>
    <t xml:space="preserve">En tant qu'administrateur, je veux activer la 2FA pour les comptes sensibles, afin de renforcer la sécurité.</t>
  </si>
  <si>
    <t xml:space="preserve">Sprint 7</t>
  </si>
  <si>
    <t xml:space="preserve">31/07/2027</t>
  </si>
  <si>
    <t xml:space="preserve">BP-017</t>
  </si>
  <si>
    <t xml:space="preserve">Réinitialisation sécurisée du mot de passe</t>
  </si>
  <si>
    <t xml:space="preserve">En tant qu'utilisateur, je veux réinitialiser mon mot de passe via un lien sécurisé envoyé par e-mail.</t>
  </si>
  <si>
    <t xml:space="preserve">BP-018</t>
  </si>
  <si>
    <t xml:space="preserve">Refonte de l'interface mobile (responsive)</t>
  </si>
  <si>
    <t xml:space="preserve">En tant qu'utilisateur mobile, je veux accéder à toutes les fonctions clés depuis mon smartphone, afin de travailler en déplacement.</t>
  </si>
  <si>
    <t xml:space="preserve">UX / Interface</t>
  </si>
  <si>
    <t xml:space="preserve">C. Girard</t>
  </si>
  <si>
    <t xml:space="preserve">Audit UX préalable requis</t>
  </si>
  <si>
    <t xml:space="preserve">BP-019</t>
  </si>
  <si>
    <t xml:space="preserve">Mode sombre (dark mode)</t>
  </si>
  <si>
    <t xml:space="preserve">En tant qu'utilisateur, je veux pouvoir activer un thème sombre, afin de réduire la fatigue visuelle.</t>
  </si>
  <si>
    <t xml:space="preserve">Sprint 8</t>
  </si>
  <si>
    <t xml:space="preserve">31/08/2027</t>
  </si>
  <si>
    <t xml:space="preserve">Amélioration cosmétique</t>
  </si>
  <si>
    <t xml:space="preserve">BP-020</t>
  </si>
  <si>
    <t xml:space="preserve">Notifications in-app pour les tâches assignées</t>
  </si>
  <si>
    <t xml:space="preserve">En tant qu'utilisateur, je veux recevoir une notification dans l'application lorsqu'une tâche m'est assignée.</t>
  </si>
  <si>
    <t xml:space="preserve">💡 Saisissez vos items à partir de la ligne 6 · Utilisez les listes déroulantes pour le Type, la Priorité, le Sprint et le Statut · Les totaux se calculent automatiquement</t>
  </si>
  <si>
    <t xml:space="preserve">📊  TABLEAU DE BORD</t>
  </si>
  <si>
    <t xml:space="preserve">  Synthèse visuelle du backlog · Mise à jour automatique depuis l'onglet Backlog</t>
  </si>
  <si>
    <t xml:space="preserve">INDICATEURS CLÉS</t>
  </si>
  <si>
    <t xml:space="preserve">TOTAL ITEMS</t>
  </si>
  <si>
    <t xml:space="preserve">EN COURS</t>
  </si>
  <si>
    <t xml:space="preserve">TERMINÉS</t>
  </si>
  <si>
    <t xml:space="preserve">BLOQUÉS</t>
  </si>
  <si>
    <t xml:space="preserve">RÉPARTITION PAR STATUT</t>
  </si>
  <si>
    <t xml:space="preserve">Bloqué</t>
  </si>
  <si>
    <t xml:space="preserve">Terminé</t>
  </si>
  <si>
    <t xml:space="preserve">RÉPARTITION PAR PRIORITÉ</t>
  </si>
  <si>
    <t xml:space="preserve">CHARGE PAR SPRINT (story points)</t>
  </si>
  <si>
    <t xml:space="preserve">Sprint</t>
  </si>
  <si>
    <t xml:space="preserve">Nb items</t>
  </si>
  <si>
    <t xml:space="preserve">Story pts</t>
  </si>
  <si>
    <t xml:space="preserve">Terminés</t>
  </si>
  <si>
    <t xml:space="preserve">% Avancement</t>
  </si>
  <si>
    <t xml:space="preserve">Sprint 1</t>
  </si>
  <si>
    <t xml:space="preserve">Sprint 2</t>
  </si>
  <si>
    <t xml:space="preserve">TOTAL</t>
  </si>
  <si>
    <t xml:space="preserve">🗓  PLANNING DES SPRINTS</t>
  </si>
  <si>
    <t xml:space="preserve">  Organisation du travail par itération · Vue du sprint en cours et des sprints à venir</t>
  </si>
  <si>
    <t xml:space="preserve">Sprint sélectionné :</t>
  </si>
  <si>
    <t xml:space="preserve">Début :</t>
  </si>
  <si>
    <t xml:space="preserve">03/03/2027</t>
  </si>
  <si>
    <t xml:space="preserve">Fin :</t>
  </si>
  <si>
    <t xml:space="preserve">Remarque</t>
  </si>
  <si>
    <t xml:space="preserve">Signalé par la comptabilité</t>
  </si>
  <si>
    <t xml:space="preserve">💡 Sélectionnez le sprint en D4 · Renseignez les items du sprint dans l'onglet Backlog (colonne 'Sprint cible') · Ce tableau se met à jour automatiquement</t>
  </si>
  <si>
    <t xml:space="preserve">🐛  SUIVI DES ANOMALIES</t>
  </si>
  <si>
    <t xml:space="preserve">  Suivi des bugs, incidents et anomalies · Traçabilité des corrections</t>
  </si>
  <si>
    <t xml:space="preserve">N°</t>
  </si>
  <si>
    <t xml:space="preserve">Date</t>
  </si>
  <si>
    <t xml:space="preserve">Titre</t>
  </si>
  <si>
    <t xml:space="preserve">Description / Étapes de reproduction</t>
  </si>
  <si>
    <t xml:space="preserve">Composant</t>
  </si>
  <si>
    <t xml:space="preserve">Sévérité</t>
  </si>
  <si>
    <t xml:space="preserve">Assigné à</t>
  </si>
  <si>
    <t xml:space="preserve">Résolution</t>
  </si>
  <si>
    <t xml:space="preserve">AN-001</t>
  </si>
  <si>
    <t xml:space="preserve">15/01/2027</t>
  </si>
  <si>
    <t xml:space="preserve">Calcul TVA incorrect sur avoirs</t>
  </si>
  <si>
    <t xml:space="preserve">Lors de la génération d'un avoir suite à une facture avec TVA 20%, le système applique 10% au lieu de 20%. Reproduit systématiquement.</t>
  </si>
  <si>
    <t xml:space="preserve">Correction en développement – livraison Sprint 3</t>
  </si>
  <si>
    <t xml:space="preserve">AN-002</t>
  </si>
  <si>
    <t xml:space="preserve">18/01/2027</t>
  </si>
  <si>
    <t xml:space="preserve">Export PDF vide si plus de 50 lignes</t>
  </si>
  <si>
    <t xml:space="preserve">L'export PDF d'une facture avec plus de 50 lignes de détail génère un fichier PDF vide (0 Ko).</t>
  </si>
  <si>
    <t xml:space="preserve">Export</t>
  </si>
  <si>
    <t xml:space="preserve">Problème de pagination PDF identifié</t>
  </si>
  <si>
    <t xml:space="preserve">AN-003</t>
  </si>
  <si>
    <t xml:space="preserve">22/01/2027</t>
  </si>
  <si>
    <t xml:space="preserve">Perte de session après 10 min d'inactivité</t>
  </si>
  <si>
    <t xml:space="preserve">L'utilisateur est déconnecté après 10 minutes d'inactivité, avant le timeout configuré à 30 minutes.</t>
  </si>
  <si>
    <t xml:space="preserve">Authentification</t>
  </si>
  <si>
    <t xml:space="preserve">Ouvert</t>
  </si>
  <si>
    <t xml:space="preserve">AN-004</t>
  </si>
  <si>
    <t xml:space="preserve">03/02/2027</t>
  </si>
  <si>
    <t xml:space="preserve">Tri des colonnes non fonctionnel sur Firefox</t>
  </si>
  <si>
    <t xml:space="preserve">Le tri par clic sur en-tête de colonne ne fonctionne pas sur Firefox 115+. Chrome et Edge non affectés.</t>
  </si>
  <si>
    <t xml:space="preserve">Interface</t>
  </si>
  <si>
    <t xml:space="preserve">Probablement lié à la version JS utilisée</t>
  </si>
  <si>
    <t xml:space="preserve">AN-005</t>
  </si>
  <si>
    <t xml:space="preserve">07/02/2027</t>
  </si>
  <si>
    <t xml:space="preserve">Doublon possible sur numéro de devis</t>
  </si>
  <si>
    <t xml:space="preserve">Dans de rares cas de création simultanée, deux devis peuvent recevoir le même numéro.</t>
  </si>
  <si>
    <t xml:space="preserve">Devis</t>
  </si>
  <si>
    <t xml:space="preserve">Bloqué – attente décision architecture base de données</t>
  </si>
  <si>
    <t xml:space="preserve">AN-006</t>
  </si>
  <si>
    <t xml:space="preserve">10/02/2027</t>
  </si>
  <si>
    <t xml:space="preserve">Champ 'Téléphone' accepte des lettres</t>
  </si>
  <si>
    <t xml:space="preserve">Le champ téléphone client n'effectue aucune validation de format et accepte des caractères alphabétiques.</t>
  </si>
  <si>
    <t xml:space="preserve">Formulaire client</t>
  </si>
  <si>
    <t xml:space="preserve">Résolu</t>
  </si>
  <si>
    <t xml:space="preserve">Validation regex ajoutée – déployé le 28/02/2027</t>
  </si>
  <si>
    <t xml:space="preserve">AN-007</t>
  </si>
  <si>
    <t xml:space="preserve">14/02/2027</t>
  </si>
  <si>
    <t xml:space="preserve">Message d'erreur en anglais sur timeout serveur</t>
  </si>
  <si>
    <t xml:space="preserve">Lorsque le serveur est lent, le message d'erreur s'affiche en anglais : 'Gateway Timeout'.</t>
  </si>
  <si>
    <t xml:space="preserve">Traduit et formaté – Sprint 2</t>
  </si>
  <si>
    <t xml:space="preserve">AN-008</t>
  </si>
  <si>
    <t xml:space="preserve">20/02/2027</t>
  </si>
  <si>
    <t xml:space="preserve">Filtre 'Période' ignoré dans les rapports</t>
  </si>
  <si>
    <t xml:space="preserve">Le filtre par période est pris en compte dans l'affichage mais pas dans l'export CSV.</t>
  </si>
  <si>
    <t xml:space="preserve">📖  MODE D'EMPLOI</t>
  </si>
  <si>
    <t xml:space="preserve">  Guide de saisie et de fonctionnement de la plantille Backlog Produit</t>
  </si>
  <si>
    <t xml:space="preserve">OBJECTIF DE CE CLASSEUR</t>
  </si>
  <si>
    <t xml:space="preserve">Ce fichier est une plantille de backlog produit complète.</t>
  </si>
  <si>
    <t xml:space="preserve">Il permet de centraliser, prioriser et suivre l'avancement de toutes les fonctionnalités, améliorations et correctifs d'un projet, selon les principes Agile.</t>
  </si>
  <si>
    <t xml:space="preserve">Structuré en 4 onglets actifs :</t>
  </si>
  <si>
    <t xml:space="preserve">📋 Backlog · 📊 Tableau de bord · 🗓 Sprints · 🐛 Anomalies</t>
  </si>
  <si>
    <t xml:space="preserve">ONGLET 📋 BACKLOG — GUIDE DE SAISIE</t>
  </si>
  <si>
    <t xml:space="preserve">Une ligne = un item</t>
  </si>
  <si>
    <t xml:space="preserve">Chaque ligne représente une fonctionnalité, une user story, un bug ou une tâche. Ne pas fusionner plusieurs items sur une même ligne.</t>
  </si>
  <si>
    <t xml:space="preserve">Colonne ID</t>
  </si>
  <si>
    <t xml:space="preserve">Attribuez un identifiant unique : BP-001, BP-002, etc. L'identifiant ne doit jamais changer une fois attribué.</t>
  </si>
  <si>
    <t xml:space="preserve">Colonne Type</t>
  </si>
  <si>
    <t xml:space="preserve">Choisissez dans la liste : Initiative / Epic / User Story / Bug / Tâche. Les Initiatives et Epics n'ont pas de story points — mettez 0 ou laissez vide.</t>
  </si>
  <si>
    <t xml:space="preserve">Colonne Titre</t>
  </si>
  <si>
    <t xml:space="preserve">Rédigez un titre court et testable. Pour les User Stories, utilisez le format : En tant que [rôle], je veux [action], afin de [bénéfice].</t>
  </si>
  <si>
    <t xml:space="preserve">Colonne Priorité</t>
  </si>
  <si>
    <t xml:space="preserve">Critique : bloquant ou obligatoire · Haute : important pour la livraison · Moyenne : utile mais différable · Faible : amélioration cosmétique.</t>
  </si>
  <si>
    <t xml:space="preserve">Colonne Story Points</t>
  </si>
  <si>
    <t xml:space="preserve">Estimation relative de la complexité : 1, 2, 3, 5, 8, 13 (suite de Fibonacci). Seul l'équipe décide de l'estimation.</t>
  </si>
  <si>
    <t xml:space="preserve">Colonne Sprint cible</t>
  </si>
  <si>
    <t xml:space="preserve">Affectez l'item au sprint prévu grâce à la liste déroulante. Laissez vide si l'item n'est pas encore planifié.</t>
  </si>
  <si>
    <t xml:space="preserve">Colonne Statut</t>
  </si>
  <si>
    <t xml:space="preserve">À faire → En cours → Terminé. Utilisez 'En attente' pour signaler un blocage externe. Changez le statut à chaque cérémonie de sprint.</t>
  </si>
  <si>
    <t xml:space="preserve">ONGLET 📊 TABLEAU DE BORD</t>
  </si>
  <si>
    <t xml:space="preserve">Lecture uniquement</t>
  </si>
  <si>
    <t xml:space="preserve">Ne saisissez rien dans cet onglet. Tous les indicateurs sont calculés automatiquement depuis l'onglet Backlog.</t>
  </si>
  <si>
    <t xml:space="preserve">Utilisation conseillée</t>
  </si>
  <si>
    <t xml:space="preserve">Utilisez cet onglet lors des points d'avancement (stand-up, COPIL) pour présenter l'état du backlog sans modifier la source.</t>
  </si>
  <si>
    <t xml:space="preserve">ONGLET 🗓 SPRINTS</t>
  </si>
  <si>
    <t xml:space="preserve">Sélection du sprint</t>
  </si>
  <si>
    <t xml:space="preserve">Choisissez le sprint en cours dans la cellule D4 (liste déroulante). Le tableau affiche les items correspondants depuis le Backlog.</t>
  </si>
  <si>
    <t xml:space="preserve">Saisie des items de sprint</t>
  </si>
  <si>
    <t xml:space="preserve">Renseignez les items dans l'onglet Backlog en indiquant le sprint dans la colonne 'Sprint cible'. Ce tableau se met à jour automatiquement.</t>
  </si>
  <si>
    <t xml:space="preserve">ONGLET 🐛 ANOMALIES</t>
  </si>
  <si>
    <t xml:space="preserve">Séparation bugs / fonctionnel</t>
  </si>
  <si>
    <t xml:space="preserve">Enregistrez ici les bugs et incidents, séparément du backlog fonctionnel. Cela évite de mélanger les demandes d'évolution et les correctifs urgents.</t>
  </si>
  <si>
    <t xml:space="preserve">Numérotation</t>
  </si>
  <si>
    <t xml:space="preserve">Utilisez le préfixe AN- (AN-001, AN-002...) distinct du préfixe BP- du backlog.</t>
  </si>
  <si>
    <t xml:space="preserve">Sévérité vs Priorité</t>
  </si>
  <si>
    <t xml:space="preserve">La sévérité mesure l'impact technique. La priorité mesure l'urgence de traitement. Un bug de sévérité Faible peut avoir une priorité Haute si de nombreux utilisateurs sont concernés.</t>
  </si>
  <si>
    <t xml:space="preserve">BONNES PRATIQUES</t>
  </si>
  <si>
    <t xml:space="preserve">Une personne gardienne du backlog</t>
  </si>
  <si>
    <t xml:space="preserve">Désignez un Product Owner ou responsable qui valide les nouvelles entrées et les changements de priorité.</t>
  </si>
  <si>
    <t xml:space="preserve">Rituel de mise à jour</t>
  </si>
  <si>
    <t xml:space="preserve">Mettez à jour le backlog avant chaque cérémonie de sprint (Sprint Planning, Sprint Review). Évitez de re-prioriser à chaud sauf incident critique.</t>
  </si>
  <si>
    <t xml:space="preserve">Items de taille maîtrisée</t>
  </si>
  <si>
    <t xml:space="preserve">Chaque item doit pouvoir être livré dans un sprint. Si un item dépasse 13 story points, décomposez-le.</t>
  </si>
  <si>
    <t xml:space="preserve">Définition de 'Terminé'</t>
  </si>
  <si>
    <t xml:space="preserve">Un item est 'Terminé' uniquement si : développé, testé, validé par le PO et déployé en environnement cible.</t>
  </si>
  <si>
    <t xml:space="preserve">LÉGENDE DES COULEURS — PRIORITÉ</t>
  </si>
  <si>
    <t xml:space="preserve">Bloquant / obligation réglementaire / dépendance forte</t>
  </si>
  <si>
    <t xml:space="preserve">Important pour la livraison prévue</t>
  </si>
  <si>
    <t xml:space="preserve">Utile mais différable au prochain sprint</t>
  </si>
  <si>
    <t xml:space="preserve">Amélioration mineure ou cosmétique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</si>
</sst>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General"/>
    <numFmt numFmtId="167" formatCode="0%"/>
  </numFmts>
  <fonts count="3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i val="true"/>
      <sz val="10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1B3A4B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9"/>
      <color rgb="FF2D6A8A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sz val="9"/>
      <color rgb="FFBDC3C7"/>
      <name val="Calibri"/>
      <family val="0"/>
      <charset val="1"/>
    </font>
    <font>
      <i val="true"/>
      <sz val="9"/>
      <color rgb="FF7F8C8D"/>
      <name val="Calibri"/>
      <family val="0"/>
      <charset val="1"/>
    </font>
    <font>
      <b val="true"/>
      <sz val="8"/>
      <color rgb="FF1B3A4B"/>
      <name val="Calibri"/>
      <family val="0"/>
      <charset val="1"/>
    </font>
    <font>
      <b val="true"/>
      <sz val="8"/>
      <color rgb="FF922B21"/>
      <name val="Calibri"/>
      <family val="0"/>
      <charset val="1"/>
    </font>
    <font>
      <i val="true"/>
      <sz val="8"/>
      <color rgb="FF7F8C8D"/>
      <name val="Calibri"/>
      <family val="0"/>
      <charset val="1"/>
    </font>
    <font>
      <b val="true"/>
      <sz val="9"/>
      <color rgb="FF1E8449"/>
      <name val="Calibri"/>
      <family val="0"/>
      <charset val="1"/>
    </font>
    <font>
      <b val="true"/>
      <sz val="9"/>
      <color rgb="FF922B21"/>
      <name val="Calibri"/>
      <family val="0"/>
      <charset val="1"/>
    </font>
    <font>
      <b val="true"/>
      <sz val="26"/>
      <color rgb="FF1B3A4B"/>
      <name val="Calibri"/>
      <family val="0"/>
      <charset val="1"/>
    </font>
    <font>
      <b val="true"/>
      <sz val="10"/>
      <color rgb="FF1B3A4B"/>
      <name val="Calibri"/>
      <family val="0"/>
      <charset val="1"/>
    </font>
    <font>
      <sz val="9"/>
      <color rgb="FF7F8C8D"/>
      <name val="Calibri"/>
      <family val="0"/>
      <charset val="1"/>
    </font>
    <font>
      <sz val="9"/>
      <color rgb="FF2D6A8A"/>
      <name val="Calibri"/>
      <family val="0"/>
      <charset val="1"/>
    </font>
    <font>
      <b val="true"/>
      <sz val="9"/>
      <color rgb="FF3498DB"/>
      <name val="Calibri"/>
      <family val="0"/>
      <charset val="1"/>
    </font>
    <font>
      <sz val="9"/>
      <color rgb="FF3498DB"/>
      <name val="Calibri"/>
      <family val="0"/>
      <charset val="1"/>
    </font>
    <font>
      <b val="true"/>
      <sz val="9"/>
      <color rgb="FF9A7D0A"/>
      <name val="Calibri"/>
      <family val="0"/>
      <charset val="1"/>
    </font>
    <font>
      <sz val="9"/>
      <color rgb="FF9A7D0A"/>
      <name val="Calibri"/>
      <family val="0"/>
      <charset val="1"/>
    </font>
    <font>
      <sz val="9"/>
      <color rgb="FF922B21"/>
      <name val="Calibri"/>
      <family val="0"/>
      <charset val="1"/>
    </font>
    <font>
      <sz val="9"/>
      <color rgb="FF1E8449"/>
      <name val="Calibri"/>
      <family val="0"/>
      <charset val="1"/>
    </font>
    <font>
      <b val="true"/>
      <sz val="9"/>
      <color rgb="FF784212"/>
      <name val="Calibri"/>
      <family val="0"/>
      <charset val="1"/>
    </font>
    <font>
      <sz val="9"/>
      <color rgb="FF784212"/>
      <name val="Calibri"/>
      <family val="0"/>
      <charset val="1"/>
    </font>
    <font>
      <b val="true"/>
      <sz val="9"/>
      <color rgb="FF7F8C8D"/>
      <name val="Calibri"/>
      <family val="0"/>
      <charset val="1"/>
    </font>
    <font>
      <b val="true"/>
      <sz val="9"/>
      <color rgb="FF1B3A4B"/>
      <name val="Calibri"/>
      <family val="0"/>
      <charset val="1"/>
    </font>
    <font>
      <b val="true"/>
      <sz val="9"/>
      <color rgb="FFE74C3C"/>
      <name val="Calibri"/>
      <family val="0"/>
      <charset val="1"/>
    </font>
    <font>
      <b val="true"/>
      <sz val="22"/>
      <color rgb="FFFFFFFF"/>
      <name val="Calibri"/>
      <family val="0"/>
      <charset val="1"/>
    </font>
    <font>
      <sz val="9"/>
      <color rgb="FF2C3E50"/>
      <name val="Calibri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1B3A4B"/>
        <bgColor rgb="FF2C3E50"/>
      </patternFill>
    </fill>
    <fill>
      <patternFill patternType="solid">
        <fgColor rgb="FF2D6A8A"/>
        <bgColor rgb="FF008080"/>
      </patternFill>
    </fill>
    <fill>
      <patternFill patternType="solid">
        <fgColor rgb="FFD6EAF8"/>
        <bgColor rgb="FFD5F5E3"/>
      </patternFill>
    </fill>
    <fill>
      <patternFill patternType="solid">
        <fgColor rgb="FF3498DB"/>
        <bgColor rgb="FF33CCCC"/>
      </patternFill>
    </fill>
    <fill>
      <patternFill patternType="solid">
        <fgColor rgb="FFEBF5FB"/>
        <bgColor rgb="FFF2F3F4"/>
      </patternFill>
    </fill>
    <fill>
      <patternFill patternType="solid">
        <fgColor rgb="FFFFFFFF"/>
        <bgColor rgb="FFFDFEFE"/>
      </patternFill>
    </fill>
    <fill>
      <patternFill patternType="solid">
        <fgColor rgb="FFFADBD8"/>
        <bgColor rgb="FFFAD7A0"/>
      </patternFill>
    </fill>
    <fill>
      <patternFill patternType="solid">
        <fgColor rgb="FFF9E79F"/>
        <bgColor rgb="FFFAD7A0"/>
      </patternFill>
    </fill>
    <fill>
      <patternFill patternType="solid">
        <fgColor rgb="FFF8FBFD"/>
        <bgColor rgb="FFFDFEFE"/>
      </patternFill>
    </fill>
    <fill>
      <patternFill patternType="solid">
        <fgColor rgb="FFFAD7A0"/>
        <bgColor rgb="FFF9E79F"/>
      </patternFill>
    </fill>
    <fill>
      <patternFill patternType="solid">
        <fgColor rgb="FFF2F3F4"/>
        <bgColor rgb="FFEBF5FB"/>
      </patternFill>
    </fill>
    <fill>
      <patternFill patternType="solid">
        <fgColor rgb="FFD5F5E3"/>
        <bgColor rgb="FFD6EAF8"/>
      </patternFill>
    </fill>
    <fill>
      <patternFill patternType="solid">
        <fgColor rgb="FFFDFEFE"/>
        <bgColor rgb="FFFFFFFF"/>
      </patternFill>
    </fill>
    <fill>
      <patternFill patternType="solid">
        <fgColor rgb="FFE74C3C"/>
        <bgColor rgb="FFE67E22"/>
      </patternFill>
    </fill>
    <fill>
      <patternFill patternType="solid">
        <fgColor rgb="FF1E8449"/>
        <bgColor rgb="FF008080"/>
      </patternFill>
    </fill>
    <fill>
      <patternFill patternType="solid">
        <fgColor rgb="FFE67E22"/>
        <bgColor rgb="FFFF99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 diagonalUp="false" diagonalDown="false">
      <left style="thin">
        <color rgb="FFBDC3C7"/>
      </left>
      <right/>
      <top style="thin">
        <color rgb="FFBDC3C7"/>
      </top>
      <bottom style="thin">
        <color rgb="FFBDC3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1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1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1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3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6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7D0A"/>
      <rgbColor rgb="FF800080"/>
      <rgbColor rgb="FF2D6A8A"/>
      <rgbColor rgb="FFBDC3C7"/>
      <rgbColor rgb="FF7F8C8D"/>
      <rgbColor rgb="FF9999FF"/>
      <rgbColor rgb="FF784212"/>
      <rgbColor rgb="FFFDFEFE"/>
      <rgbColor rgb="FFD6EAF8"/>
      <rgbColor rgb="FF660066"/>
      <rgbColor rgb="FFE74C3C"/>
      <rgbColor rgb="FF0066CC"/>
      <rgbColor rgb="FFFADB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5FB"/>
      <rgbColor rgb="FFD5F5E3"/>
      <rgbColor rgb="FFF9E79F"/>
      <rgbColor rgb="FFF2F3F4"/>
      <rgbColor rgb="FFF8FBFD"/>
      <rgbColor rgb="FFCC99FF"/>
      <rgbColor rgb="FFFAD7A0"/>
      <rgbColor rgb="FF3498DB"/>
      <rgbColor rgb="FF33CCCC"/>
      <rgbColor rgb="FF99CC00"/>
      <rgbColor rgb="FFFFCC00"/>
      <rgbColor rgb="FFFF9900"/>
      <rgbColor rgb="FFE67E22"/>
      <rgbColor rgb="FF666699"/>
      <rgbColor rgb="FF969696"/>
      <rgbColor rgb="FF1B3A4B"/>
      <rgbColor rgb="FF1E8449"/>
      <rgbColor rgb="FF003300"/>
      <rgbColor rgb="FF333300"/>
      <rgbColor rgb="FF922B21"/>
      <rgbColor rgb="FF993366"/>
      <rgbColor rgb="FF333399"/>
      <rgbColor rgb="FF2C3E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4" min="4" style="0" width="28"/>
    <col collapsed="false" customWidth="true" hidden="false" outlineLevel="0" max="5" min="5" style="0" width="42"/>
    <col collapsed="false" customWidth="true" hidden="false" outlineLevel="0" max="6" min="6" style="0" width="16"/>
    <col collapsed="false" customWidth="true" hidden="false" outlineLevel="0" max="8" min="7" style="0" width="12"/>
    <col collapsed="false" customWidth="true" hidden="false" outlineLevel="0" max="9" min="9" style="0" width="14"/>
    <col collapsed="false" customWidth="true" hidden="false" outlineLevel="0" max="10" min="10" style="0" width="16"/>
    <col collapsed="false" customWidth="true" hidden="false" outlineLevel="0" max="11" min="11" style="0" width="14"/>
    <col collapsed="false" customWidth="true" hidden="false" outlineLevel="0" max="12" min="12" style="0" width="18"/>
    <col collapsed="false" customWidth="true" hidden="false" outlineLevel="0" max="13" min="13" style="0" width="22"/>
    <col collapsed="false" customWidth="true" hidden="false" outlineLevel="0" max="14" min="14" style="0" width="6"/>
  </cols>
  <sheetData>
    <row r="1" customFormat="false" ht="7.5" hidden="false" customHeight="true" outlineLevel="0" collapsed="false"/>
    <row r="2" customFormat="false" ht="37.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</row>
    <row r="3" customFormat="false" ht="13.5" hidden="false" customHeight="true" outlineLevel="0" collapsed="false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</row>
    <row r="4" customFormat="false" ht="25.5" hidden="false" customHeight="true" outlineLevel="0" collapsed="false">
      <c r="A4" s="5"/>
      <c r="B4" s="6" t="s">
        <v>2</v>
      </c>
      <c r="C4" s="6"/>
      <c r="D4" s="6"/>
      <c r="E4" s="7" t="s">
        <v>3</v>
      </c>
      <c r="F4" s="7"/>
      <c r="G4" s="7"/>
      <c r="H4" s="6" t="s">
        <v>4</v>
      </c>
      <c r="I4" s="6"/>
      <c r="J4" s="8" t="s">
        <v>5</v>
      </c>
      <c r="K4" s="6" t="s">
        <v>6</v>
      </c>
      <c r="L4" s="6"/>
      <c r="M4" s="9" t="s">
        <v>7</v>
      </c>
      <c r="N4" s="5"/>
    </row>
    <row r="5" customFormat="false" ht="31.5" hidden="false" customHeight="true" outlineLevel="0" collapsed="false">
      <c r="A5" s="1"/>
      <c r="B5" s="10" t="s">
        <v>8</v>
      </c>
      <c r="C5" s="10" t="s">
        <v>9</v>
      </c>
      <c r="D5" s="11" t="s">
        <v>10</v>
      </c>
      <c r="E5" s="11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10" t="s">
        <v>16</v>
      </c>
      <c r="K5" s="10" t="s">
        <v>17</v>
      </c>
      <c r="L5" s="10" t="s">
        <v>18</v>
      </c>
      <c r="M5" s="11" t="s">
        <v>19</v>
      </c>
      <c r="N5" s="1"/>
    </row>
    <row r="6" customFormat="false" ht="21.75" hidden="false" customHeight="true" outlineLevel="0" collapsed="false">
      <c r="A6" s="12"/>
      <c r="B6" s="13" t="s">
        <v>20</v>
      </c>
      <c r="C6" s="14" t="s">
        <v>21</v>
      </c>
      <c r="D6" s="15" t="s">
        <v>22</v>
      </c>
      <c r="E6" s="15" t="s">
        <v>23</v>
      </c>
      <c r="F6" s="15" t="s">
        <v>24</v>
      </c>
      <c r="G6" s="16" t="s">
        <v>25</v>
      </c>
      <c r="H6" s="17" t="s">
        <v>26</v>
      </c>
      <c r="I6" s="18"/>
      <c r="J6" s="18"/>
      <c r="K6" s="19" t="s">
        <v>27</v>
      </c>
      <c r="L6" s="18"/>
      <c r="M6" s="20" t="s">
        <v>28</v>
      </c>
      <c r="N6" s="12"/>
    </row>
    <row r="7" customFormat="false" ht="21.75" hidden="false" customHeight="true" outlineLevel="0" collapsed="false">
      <c r="A7" s="21"/>
      <c r="B7" s="22" t="s">
        <v>29</v>
      </c>
      <c r="C7" s="23" t="s">
        <v>30</v>
      </c>
      <c r="D7" s="24" t="s">
        <v>31</v>
      </c>
      <c r="E7" s="24" t="s">
        <v>32</v>
      </c>
      <c r="F7" s="24" t="s">
        <v>24</v>
      </c>
      <c r="G7" s="16" t="s">
        <v>25</v>
      </c>
      <c r="H7" s="25" t="s">
        <v>26</v>
      </c>
      <c r="I7" s="26"/>
      <c r="J7" s="26"/>
      <c r="K7" s="27" t="s">
        <v>33</v>
      </c>
      <c r="L7" s="26"/>
      <c r="M7" s="28" t="s">
        <v>34</v>
      </c>
      <c r="N7" s="21"/>
    </row>
    <row r="8" customFormat="false" ht="21.75" hidden="false" customHeight="true" outlineLevel="0" collapsed="false">
      <c r="A8" s="12"/>
      <c r="B8" s="13" t="s">
        <v>35</v>
      </c>
      <c r="C8" s="29" t="s">
        <v>36</v>
      </c>
      <c r="D8" s="15" t="s">
        <v>37</v>
      </c>
      <c r="E8" s="15" t="s">
        <v>38</v>
      </c>
      <c r="F8" s="15" t="s">
        <v>24</v>
      </c>
      <c r="G8" s="16" t="s">
        <v>25</v>
      </c>
      <c r="H8" s="18" t="n">
        <v>8</v>
      </c>
      <c r="I8" s="18" t="s">
        <v>39</v>
      </c>
      <c r="J8" s="18" t="s">
        <v>40</v>
      </c>
      <c r="K8" s="27" t="s">
        <v>33</v>
      </c>
      <c r="L8" s="30" t="s">
        <v>41</v>
      </c>
      <c r="M8" s="20" t="s">
        <v>42</v>
      </c>
      <c r="N8" s="12"/>
    </row>
    <row r="9" customFormat="false" ht="21.75" hidden="false" customHeight="true" outlineLevel="0" collapsed="false">
      <c r="A9" s="21"/>
      <c r="B9" s="22" t="s">
        <v>43</v>
      </c>
      <c r="C9" s="29" t="s">
        <v>36</v>
      </c>
      <c r="D9" s="24" t="s">
        <v>44</v>
      </c>
      <c r="E9" s="24" t="s">
        <v>45</v>
      </c>
      <c r="F9" s="24" t="s">
        <v>24</v>
      </c>
      <c r="G9" s="31" t="s">
        <v>46</v>
      </c>
      <c r="H9" s="26" t="n">
        <v>5</v>
      </c>
      <c r="I9" s="26" t="s">
        <v>39</v>
      </c>
      <c r="J9" s="26" t="s">
        <v>40</v>
      </c>
      <c r="K9" s="32" t="s">
        <v>47</v>
      </c>
      <c r="L9" s="33" t="s">
        <v>41</v>
      </c>
      <c r="M9" s="28"/>
      <c r="N9" s="21"/>
    </row>
    <row r="10" customFormat="false" ht="21.75" hidden="false" customHeight="true" outlineLevel="0" collapsed="false">
      <c r="A10" s="12"/>
      <c r="B10" s="13" t="s">
        <v>48</v>
      </c>
      <c r="C10" s="29" t="s">
        <v>36</v>
      </c>
      <c r="D10" s="15" t="s">
        <v>49</v>
      </c>
      <c r="E10" s="15" t="s">
        <v>50</v>
      </c>
      <c r="F10" s="15" t="s">
        <v>24</v>
      </c>
      <c r="G10" s="31" t="s">
        <v>46</v>
      </c>
      <c r="H10" s="18" t="n">
        <v>5</v>
      </c>
      <c r="I10" s="18" t="s">
        <v>51</v>
      </c>
      <c r="J10" s="18" t="s">
        <v>52</v>
      </c>
      <c r="K10" s="32" t="s">
        <v>47</v>
      </c>
      <c r="L10" s="30" t="s">
        <v>53</v>
      </c>
      <c r="M10" s="20"/>
      <c r="N10" s="12"/>
    </row>
    <row r="11" customFormat="false" ht="21.75" hidden="false" customHeight="true" outlineLevel="0" collapsed="false">
      <c r="A11" s="21"/>
      <c r="B11" s="22" t="s">
        <v>54</v>
      </c>
      <c r="C11" s="29" t="s">
        <v>36</v>
      </c>
      <c r="D11" s="24" t="s">
        <v>55</v>
      </c>
      <c r="E11" s="24" t="s">
        <v>56</v>
      </c>
      <c r="F11" s="24" t="s">
        <v>24</v>
      </c>
      <c r="G11" s="27" t="s">
        <v>57</v>
      </c>
      <c r="H11" s="26" t="n">
        <v>3</v>
      </c>
      <c r="I11" s="26" t="s">
        <v>51</v>
      </c>
      <c r="J11" s="26" t="s">
        <v>40</v>
      </c>
      <c r="K11" s="32" t="s">
        <v>47</v>
      </c>
      <c r="L11" s="33" t="s">
        <v>53</v>
      </c>
      <c r="M11" s="28" t="s">
        <v>58</v>
      </c>
      <c r="N11" s="21"/>
    </row>
    <row r="12" customFormat="false" ht="21.75" hidden="false" customHeight="true" outlineLevel="0" collapsed="false">
      <c r="A12" s="12"/>
      <c r="B12" s="13" t="s">
        <v>59</v>
      </c>
      <c r="C12" s="34" t="s">
        <v>60</v>
      </c>
      <c r="D12" s="15" t="s">
        <v>61</v>
      </c>
      <c r="E12" s="15" t="s">
        <v>62</v>
      </c>
      <c r="F12" s="15" t="s">
        <v>24</v>
      </c>
      <c r="G12" s="16" t="s">
        <v>25</v>
      </c>
      <c r="H12" s="18" t="n">
        <v>3</v>
      </c>
      <c r="I12" s="18" t="s">
        <v>39</v>
      </c>
      <c r="J12" s="18" t="s">
        <v>63</v>
      </c>
      <c r="K12" s="27" t="s">
        <v>33</v>
      </c>
      <c r="L12" s="30" t="s">
        <v>41</v>
      </c>
      <c r="M12" s="20" t="s">
        <v>64</v>
      </c>
      <c r="N12" s="12"/>
    </row>
    <row r="13" customFormat="false" ht="21.75" hidden="false" customHeight="true" outlineLevel="0" collapsed="false">
      <c r="A13" s="21"/>
      <c r="B13" s="22" t="s">
        <v>65</v>
      </c>
      <c r="C13" s="23" t="s">
        <v>30</v>
      </c>
      <c r="D13" s="24" t="s">
        <v>66</v>
      </c>
      <c r="E13" s="24" t="s">
        <v>67</v>
      </c>
      <c r="F13" s="24" t="s">
        <v>68</v>
      </c>
      <c r="G13" s="31" t="s">
        <v>46</v>
      </c>
      <c r="H13" s="25" t="s">
        <v>26</v>
      </c>
      <c r="I13" s="26"/>
      <c r="J13" s="26"/>
      <c r="K13" s="35" t="s">
        <v>69</v>
      </c>
      <c r="L13" s="26"/>
      <c r="M13" s="28"/>
      <c r="N13" s="21"/>
    </row>
    <row r="14" customFormat="false" ht="21.75" hidden="false" customHeight="true" outlineLevel="0" collapsed="false">
      <c r="A14" s="12"/>
      <c r="B14" s="13" t="s">
        <v>70</v>
      </c>
      <c r="C14" s="29" t="s">
        <v>36</v>
      </c>
      <c r="D14" s="15" t="s">
        <v>71</v>
      </c>
      <c r="E14" s="15" t="s">
        <v>72</v>
      </c>
      <c r="F14" s="15" t="s">
        <v>68</v>
      </c>
      <c r="G14" s="31" t="s">
        <v>46</v>
      </c>
      <c r="H14" s="18" t="n">
        <v>8</v>
      </c>
      <c r="I14" s="18" t="s">
        <v>73</v>
      </c>
      <c r="J14" s="18" t="s">
        <v>74</v>
      </c>
      <c r="K14" s="32" t="s">
        <v>47</v>
      </c>
      <c r="L14" s="30" t="s">
        <v>75</v>
      </c>
      <c r="M14" s="20"/>
      <c r="N14" s="12"/>
    </row>
    <row r="15" customFormat="false" ht="21.75" hidden="false" customHeight="true" outlineLevel="0" collapsed="false">
      <c r="A15" s="21"/>
      <c r="B15" s="22" t="s">
        <v>76</v>
      </c>
      <c r="C15" s="29" t="s">
        <v>36</v>
      </c>
      <c r="D15" s="24" t="s">
        <v>77</v>
      </c>
      <c r="E15" s="24" t="s">
        <v>78</v>
      </c>
      <c r="F15" s="24" t="s">
        <v>68</v>
      </c>
      <c r="G15" s="31" t="s">
        <v>46</v>
      </c>
      <c r="H15" s="26" t="n">
        <v>5</v>
      </c>
      <c r="I15" s="26" t="s">
        <v>73</v>
      </c>
      <c r="J15" s="26" t="s">
        <v>74</v>
      </c>
      <c r="K15" s="32" t="s">
        <v>47</v>
      </c>
      <c r="L15" s="33" t="s">
        <v>75</v>
      </c>
      <c r="M15" s="28"/>
      <c r="N15" s="21"/>
    </row>
    <row r="16" customFormat="false" ht="21.75" hidden="false" customHeight="true" outlineLevel="0" collapsed="false">
      <c r="A16" s="12"/>
      <c r="B16" s="13" t="s">
        <v>79</v>
      </c>
      <c r="C16" s="29" t="s">
        <v>36</v>
      </c>
      <c r="D16" s="15" t="s">
        <v>80</v>
      </c>
      <c r="E16" s="15" t="s">
        <v>81</v>
      </c>
      <c r="F16" s="15" t="s">
        <v>68</v>
      </c>
      <c r="G16" s="27" t="s">
        <v>57</v>
      </c>
      <c r="H16" s="18" t="n">
        <v>3</v>
      </c>
      <c r="I16" s="18" t="s">
        <v>73</v>
      </c>
      <c r="J16" s="18" t="s">
        <v>74</v>
      </c>
      <c r="K16" s="32" t="s">
        <v>47</v>
      </c>
      <c r="L16" s="30" t="s">
        <v>75</v>
      </c>
      <c r="M16" s="20"/>
      <c r="N16" s="12"/>
    </row>
    <row r="17" customFormat="false" ht="21.75" hidden="false" customHeight="true" outlineLevel="0" collapsed="false">
      <c r="A17" s="21"/>
      <c r="B17" s="22" t="s">
        <v>82</v>
      </c>
      <c r="C17" s="29" t="s">
        <v>36</v>
      </c>
      <c r="D17" s="24" t="s">
        <v>83</v>
      </c>
      <c r="E17" s="24" t="s">
        <v>84</v>
      </c>
      <c r="F17" s="24" t="s">
        <v>68</v>
      </c>
      <c r="G17" s="32" t="s">
        <v>85</v>
      </c>
      <c r="H17" s="26" t="n">
        <v>5</v>
      </c>
      <c r="I17" s="26" t="s">
        <v>86</v>
      </c>
      <c r="J17" s="26" t="s">
        <v>63</v>
      </c>
      <c r="K17" s="32" t="s">
        <v>47</v>
      </c>
      <c r="L17" s="33" t="s">
        <v>87</v>
      </c>
      <c r="M17" s="28" t="s">
        <v>88</v>
      </c>
      <c r="N17" s="21"/>
    </row>
    <row r="18" customFormat="false" ht="21.75" hidden="false" customHeight="true" outlineLevel="0" collapsed="false">
      <c r="A18" s="12"/>
      <c r="B18" s="13" t="s">
        <v>89</v>
      </c>
      <c r="C18" s="23" t="s">
        <v>30</v>
      </c>
      <c r="D18" s="15" t="s">
        <v>90</v>
      </c>
      <c r="E18" s="15" t="s">
        <v>91</v>
      </c>
      <c r="F18" s="15" t="s">
        <v>92</v>
      </c>
      <c r="G18" s="16" t="s">
        <v>25</v>
      </c>
      <c r="H18" s="17" t="s">
        <v>26</v>
      </c>
      <c r="I18" s="18"/>
      <c r="J18" s="18"/>
      <c r="K18" s="35" t="s">
        <v>69</v>
      </c>
      <c r="L18" s="18"/>
      <c r="M18" s="20"/>
      <c r="N18" s="12"/>
    </row>
    <row r="19" customFormat="false" ht="21.75" hidden="false" customHeight="true" outlineLevel="0" collapsed="false">
      <c r="A19" s="21"/>
      <c r="B19" s="22" t="s">
        <v>93</v>
      </c>
      <c r="C19" s="29" t="s">
        <v>36</v>
      </c>
      <c r="D19" s="24" t="s">
        <v>94</v>
      </c>
      <c r="E19" s="24" t="s">
        <v>95</v>
      </c>
      <c r="F19" s="24" t="s">
        <v>92</v>
      </c>
      <c r="G19" s="16" t="s">
        <v>25</v>
      </c>
      <c r="H19" s="26" t="n">
        <v>8</v>
      </c>
      <c r="I19" s="26" t="s">
        <v>86</v>
      </c>
      <c r="J19" s="26" t="s">
        <v>63</v>
      </c>
      <c r="K19" s="32" t="s">
        <v>47</v>
      </c>
      <c r="L19" s="33" t="s">
        <v>87</v>
      </c>
      <c r="M19" s="28" t="s">
        <v>96</v>
      </c>
      <c r="N19" s="21"/>
    </row>
    <row r="20" customFormat="false" ht="21.75" hidden="false" customHeight="true" outlineLevel="0" collapsed="false">
      <c r="A20" s="12"/>
      <c r="B20" s="13" t="s">
        <v>97</v>
      </c>
      <c r="C20" s="29" t="s">
        <v>36</v>
      </c>
      <c r="D20" s="15" t="s">
        <v>98</v>
      </c>
      <c r="E20" s="15" t="s">
        <v>99</v>
      </c>
      <c r="F20" s="15" t="s">
        <v>92</v>
      </c>
      <c r="G20" s="31" t="s">
        <v>46</v>
      </c>
      <c r="H20" s="18" t="n">
        <v>5</v>
      </c>
      <c r="I20" s="18" t="s">
        <v>86</v>
      </c>
      <c r="J20" s="18" t="s">
        <v>63</v>
      </c>
      <c r="K20" s="32" t="s">
        <v>47</v>
      </c>
      <c r="L20" s="30" t="s">
        <v>87</v>
      </c>
      <c r="M20" s="20" t="s">
        <v>100</v>
      </c>
      <c r="N20" s="12"/>
    </row>
    <row r="21" customFormat="false" ht="21.75" hidden="false" customHeight="true" outlineLevel="0" collapsed="false">
      <c r="A21" s="21"/>
      <c r="B21" s="22" t="s">
        <v>101</v>
      </c>
      <c r="C21" s="29" t="s">
        <v>36</v>
      </c>
      <c r="D21" s="24" t="s">
        <v>102</v>
      </c>
      <c r="E21" s="24" t="s">
        <v>103</v>
      </c>
      <c r="F21" s="24" t="s">
        <v>92</v>
      </c>
      <c r="G21" s="31" t="s">
        <v>46</v>
      </c>
      <c r="H21" s="26" t="n">
        <v>5</v>
      </c>
      <c r="I21" s="26" t="s">
        <v>104</v>
      </c>
      <c r="J21" s="26" t="s">
        <v>63</v>
      </c>
      <c r="K21" s="32" t="s">
        <v>47</v>
      </c>
      <c r="L21" s="33" t="s">
        <v>105</v>
      </c>
      <c r="M21" s="28"/>
      <c r="N21" s="21"/>
    </row>
    <row r="22" customFormat="false" ht="21.75" hidden="false" customHeight="true" outlineLevel="0" collapsed="false">
      <c r="A22" s="12"/>
      <c r="B22" s="13" t="s">
        <v>106</v>
      </c>
      <c r="C22" s="29" t="s">
        <v>36</v>
      </c>
      <c r="D22" s="15" t="s">
        <v>107</v>
      </c>
      <c r="E22" s="15" t="s">
        <v>108</v>
      </c>
      <c r="F22" s="15" t="s">
        <v>92</v>
      </c>
      <c r="G22" s="27" t="s">
        <v>57</v>
      </c>
      <c r="H22" s="18" t="n">
        <v>3</v>
      </c>
      <c r="I22" s="18" t="s">
        <v>104</v>
      </c>
      <c r="J22" s="18" t="s">
        <v>63</v>
      </c>
      <c r="K22" s="32" t="s">
        <v>47</v>
      </c>
      <c r="L22" s="30" t="s">
        <v>105</v>
      </c>
      <c r="M22" s="20"/>
      <c r="N22" s="12"/>
    </row>
    <row r="23" customFormat="false" ht="21.75" hidden="false" customHeight="true" outlineLevel="0" collapsed="false">
      <c r="A23" s="21"/>
      <c r="B23" s="22" t="s">
        <v>109</v>
      </c>
      <c r="C23" s="29" t="s">
        <v>36</v>
      </c>
      <c r="D23" s="24" t="s">
        <v>110</v>
      </c>
      <c r="E23" s="24" t="s">
        <v>111</v>
      </c>
      <c r="F23" s="24" t="s">
        <v>112</v>
      </c>
      <c r="G23" s="27" t="s">
        <v>57</v>
      </c>
      <c r="H23" s="26" t="n">
        <v>13</v>
      </c>
      <c r="I23" s="26" t="s">
        <v>104</v>
      </c>
      <c r="J23" s="26" t="s">
        <v>113</v>
      </c>
      <c r="K23" s="32" t="s">
        <v>47</v>
      </c>
      <c r="L23" s="33" t="s">
        <v>105</v>
      </c>
      <c r="M23" s="28" t="s">
        <v>114</v>
      </c>
      <c r="N23" s="21"/>
    </row>
    <row r="24" customFormat="false" ht="21.75" hidden="false" customHeight="true" outlineLevel="0" collapsed="false">
      <c r="A24" s="12"/>
      <c r="B24" s="13" t="s">
        <v>115</v>
      </c>
      <c r="C24" s="29" t="s">
        <v>36</v>
      </c>
      <c r="D24" s="15" t="s">
        <v>116</v>
      </c>
      <c r="E24" s="15" t="s">
        <v>117</v>
      </c>
      <c r="F24" s="15" t="s">
        <v>112</v>
      </c>
      <c r="G24" s="32" t="s">
        <v>85</v>
      </c>
      <c r="H24" s="18" t="n">
        <v>3</v>
      </c>
      <c r="I24" s="18" t="s">
        <v>118</v>
      </c>
      <c r="J24" s="18" t="s">
        <v>113</v>
      </c>
      <c r="K24" s="32" t="s">
        <v>47</v>
      </c>
      <c r="L24" s="30" t="s">
        <v>119</v>
      </c>
      <c r="M24" s="20" t="s">
        <v>120</v>
      </c>
      <c r="N24" s="12"/>
    </row>
    <row r="25" customFormat="false" ht="21.75" hidden="false" customHeight="true" outlineLevel="0" collapsed="false">
      <c r="A25" s="21"/>
      <c r="B25" s="22" t="s">
        <v>121</v>
      </c>
      <c r="C25" s="29" t="s">
        <v>36</v>
      </c>
      <c r="D25" s="24" t="s">
        <v>122</v>
      </c>
      <c r="E25" s="24" t="s">
        <v>123</v>
      </c>
      <c r="F25" s="24" t="s">
        <v>112</v>
      </c>
      <c r="G25" s="27" t="s">
        <v>57</v>
      </c>
      <c r="H25" s="26" t="n">
        <v>5</v>
      </c>
      <c r="I25" s="26" t="s">
        <v>118</v>
      </c>
      <c r="J25" s="26" t="s">
        <v>113</v>
      </c>
      <c r="K25" s="32" t="s">
        <v>47</v>
      </c>
      <c r="L25" s="33" t="s">
        <v>119</v>
      </c>
      <c r="M25" s="28"/>
      <c r="N25" s="21"/>
    </row>
    <row r="27" customFormat="false" ht="21.75" hidden="false" customHeight="true" outlineLevel="0" collapsed="false">
      <c r="B27" s="36" t="str">
        <f aca="false">COUNTA(B6:B25)&amp;" items au backlog"</f>
        <v>20 items au backlog</v>
      </c>
      <c r="C27" s="36"/>
      <c r="D27" s="36"/>
      <c r="E27" s="36"/>
      <c r="F27" s="36"/>
      <c r="G27" s="37" t="str">
        <f aca="false">COUNTIF(G6:G25,"Critique")&amp;" Critique · "&amp;COUNTIF(G6:G25,"Haute")&amp;" Haute · "&amp;COUNTIF(G6:G25,"Moyenne")&amp;" Moyenne · "&amp;COUNTIF(G6:G25,"Faible")&amp;" Faible"</f>
        <v>6 Critique · 7 Haute · 5 Moyenne · 2 Faible</v>
      </c>
      <c r="H27" s="37"/>
      <c r="I27" s="38" t="str">
        <f aca="false">SUMIF(H6:H25,"&lt;&gt;—",H6:H25)&amp;" story pts"</f>
        <v>87 story pts</v>
      </c>
      <c r="J27" s="37" t="str">
        <f aca="false">COUNTIF(K6:K25,"Terminé")&amp;" Terminé · "&amp;COUNTIF(K6:K25,"En cours")&amp;" En cours · "&amp;COUNTIF(K6:K25,"À faire")&amp;" À faire"</f>
        <v>0 Terminé · 3 En cours · 14 À faire</v>
      </c>
      <c r="K27" s="37"/>
      <c r="L27" s="37"/>
    </row>
    <row r="28" customFormat="false" ht="15" hidden="false" customHeight="false" outlineLevel="0" collapsed="false">
      <c r="B28" s="39" t="s">
        <v>124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</sheetData>
  <mergeCells count="10">
    <mergeCell ref="B2:M2"/>
    <mergeCell ref="B3:M3"/>
    <mergeCell ref="B4:D4"/>
    <mergeCell ref="E4:G4"/>
    <mergeCell ref="H4:I4"/>
    <mergeCell ref="K4:L4"/>
    <mergeCell ref="B27:F27"/>
    <mergeCell ref="G27:H27"/>
    <mergeCell ref="J27:L27"/>
    <mergeCell ref="B28:M28"/>
  </mergeCells>
  <dataValidations count="5">
    <dataValidation allowBlank="true" error="Choisissez un type dans la liste." errorStyle="stop" errorTitle="Type invalide" operator="between" showDropDown="false" showErrorMessage="true" showInputMessage="false" sqref="C6:C200" type="list">
      <formula1>"Initiative,Epic,User Story,Bug,Tâche"</formula1>
      <formula2>0</formula2>
    </dataValidation>
    <dataValidation allowBlank="true" error="Choisissez une priorité dans la liste." errorStyle="stop" errorTitle="Priorité invalide" operator="between" showDropDown="false" showErrorMessage="true" showInputMessage="false" sqref="G6:G200" type="list">
      <formula1>"Critique,Haute,Moyenne,Faible"</formula1>
      <formula2>0</formula2>
    </dataValidation>
    <dataValidation allowBlank="true" errorStyle="stop" operator="between" showDropDown="false" showErrorMessage="false" showInputMessage="false" sqref="I6:I200" type="list">
      <formula1>"Sprint 1,Sprint 2,Sprint 3,Sprint 4,Sprint 5,Sprint 6,Sprint 7,Sprint 8,Sprint 9,Sprint 10"</formula1>
      <formula2>0</formula2>
    </dataValidation>
    <dataValidation allowBlank="true" error="Choisissez un statut dans la liste." errorStyle="stop" errorTitle="Statut invalide" operator="between" showDropDown="false" showErrorMessage="true" showInputMessage="false" sqref="K6:K200" type="list">
      <formula1>"À faire,En cours,En attente,Planifié,Bloqué,Terminé"</formula1>
      <formula2>0</formula2>
    </dataValidation>
    <dataValidation allowBlank="true" error="Entrez un nombre entier entre 0 et 100." errorStyle="stop" errorTitle="Story points invalides" operator="between" showDropDown="false" showErrorMessage="true" showInputMessage="false" sqref="H6:H200" type="whole">
      <formula1>0</formula1>
      <formula2>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8" min="3" style="0" width="14"/>
    <col collapsed="false" customWidth="true" hidden="false" outlineLevel="0" max="9" min="9" style="0" width="3"/>
  </cols>
  <sheetData>
    <row r="1" customFormat="false" ht="7.5" hidden="false" customHeight="true" outlineLevel="0" collapsed="false"/>
    <row r="2" customFormat="false" ht="36" hidden="false" customHeight="true" outlineLevel="0" collapsed="false">
      <c r="A2" s="1"/>
      <c r="B2" s="2" t="s">
        <v>125</v>
      </c>
      <c r="C2" s="2"/>
      <c r="D2" s="2"/>
      <c r="E2" s="2"/>
      <c r="F2" s="2"/>
      <c r="G2" s="2"/>
      <c r="H2" s="2"/>
      <c r="I2" s="1"/>
    </row>
    <row r="3" customFormat="false" ht="13.5" hidden="false" customHeight="true" outlineLevel="0" collapsed="false">
      <c r="A3" s="3"/>
      <c r="B3" s="4" t="s">
        <v>126</v>
      </c>
      <c r="C3" s="4"/>
      <c r="D3" s="4"/>
      <c r="E3" s="4"/>
      <c r="F3" s="4"/>
      <c r="G3" s="4"/>
      <c r="H3" s="4"/>
      <c r="I3" s="3"/>
    </row>
    <row r="4" customFormat="false" ht="27.75" hidden="false" customHeight="true" outlineLevel="0" collapsed="false">
      <c r="B4" s="40" t="s">
        <v>127</v>
      </c>
      <c r="C4" s="40"/>
      <c r="D4" s="40"/>
      <c r="E4" s="40"/>
      <c r="F4" s="40"/>
      <c r="G4" s="40"/>
      <c r="H4" s="40"/>
    </row>
    <row r="5" customFormat="false" ht="7.5" hidden="false" customHeight="true" outlineLevel="0" collapsed="false"/>
    <row r="6" customFormat="false" ht="21.75" hidden="false" customHeight="true" outlineLevel="0" collapsed="false">
      <c r="B6" s="41" t="s">
        <v>128</v>
      </c>
      <c r="C6" s="41"/>
      <c r="D6" s="42" t="s">
        <v>129</v>
      </c>
      <c r="E6" s="42"/>
      <c r="F6" s="43" t="s">
        <v>130</v>
      </c>
      <c r="G6" s="43"/>
      <c r="H6" s="44" t="s">
        <v>131</v>
      </c>
      <c r="I6" s="44"/>
    </row>
    <row r="7" customFormat="false" ht="31.5" hidden="false" customHeight="true" outlineLevel="0" collapsed="false">
      <c r="B7" s="45" t="n">
        <f aca="false">COUNTA('📋 Backlog'!B6:B200)</f>
        <v>22</v>
      </c>
      <c r="C7" s="45"/>
      <c r="D7" s="46" t="n">
        <f aca="false">COUNTIF('📋 Backlog'!K6:K200,"En cours")</f>
        <v>3</v>
      </c>
      <c r="E7" s="46"/>
      <c r="F7" s="47" t="n">
        <f aca="false">COUNTIF('📋 Backlog'!K6:K200,"Terminé")</f>
        <v>0</v>
      </c>
      <c r="G7" s="47"/>
      <c r="H7" s="48" t="n">
        <f aca="false">COUNTIF('📋 Backlog'!K6:K200,"Bloqué")+COUNTIF('📋 Backlog'!K6:K200,"En attente")</f>
        <v>1</v>
      </c>
      <c r="I7" s="48"/>
    </row>
    <row r="8" customFormat="false" ht="31.5" hidden="false" customHeight="true" outlineLevel="0" collapsed="false">
      <c r="B8" s="45"/>
      <c r="C8" s="45"/>
      <c r="D8" s="46"/>
      <c r="E8" s="46"/>
      <c r="F8" s="47"/>
      <c r="G8" s="47"/>
      <c r="H8" s="48"/>
      <c r="I8" s="48"/>
    </row>
    <row r="9" customFormat="false" ht="13.5" hidden="false" customHeight="true" outlineLevel="0" collapsed="false">
      <c r="B9" s="49"/>
      <c r="C9" s="49"/>
      <c r="D9" s="5"/>
      <c r="E9" s="5"/>
      <c r="F9" s="50"/>
      <c r="G9" s="50"/>
      <c r="H9" s="51"/>
      <c r="I9" s="51"/>
    </row>
    <row r="10" customFormat="false" ht="21.75" hidden="false" customHeight="true" outlineLevel="0" collapsed="false">
      <c r="B10" s="49"/>
      <c r="C10" s="49"/>
      <c r="D10" s="5"/>
      <c r="E10" s="5"/>
      <c r="F10" s="50"/>
      <c r="G10" s="50"/>
      <c r="H10" s="51"/>
      <c r="I10" s="51"/>
    </row>
    <row r="11" customFormat="false" ht="7.5" hidden="false" customHeight="true" outlineLevel="0" collapsed="false"/>
    <row r="12" customFormat="false" ht="25.5" hidden="false" customHeight="true" outlineLevel="0" collapsed="false">
      <c r="B12" s="52" t="s">
        <v>132</v>
      </c>
      <c r="C12" s="52"/>
      <c r="D12" s="52"/>
      <c r="E12" s="52"/>
      <c r="F12" s="52"/>
      <c r="G12" s="52"/>
      <c r="H12" s="52"/>
    </row>
    <row r="13" customFormat="false" ht="21.75" hidden="false" customHeight="true" outlineLevel="0" collapsed="false">
      <c r="B13" s="53" t="s">
        <v>47</v>
      </c>
      <c r="C13" s="54" t="n">
        <f aca="false">COUNTIF('📋 Backlog'!K6:K200,B13)</f>
        <v>14</v>
      </c>
      <c r="D13" s="55" t="n">
        <f aca="false">IFERROR(C13/COUNTA('📋 Backlog'!B6:B200),0)</f>
        <v>0.636363636363636</v>
      </c>
      <c r="E13" s="56" t="str">
        <f aca="false">REPT("█",ROUND(IFERROR(C13/COUNTA('📋 Backlog'!B6:B200),0)*30,0))</f>
        <v>███████████████████</v>
      </c>
      <c r="F13" s="56"/>
      <c r="G13" s="56"/>
      <c r="H13" s="56"/>
    </row>
    <row r="14" customFormat="false" ht="21.75" hidden="false" customHeight="true" outlineLevel="0" collapsed="false">
      <c r="B14" s="57" t="s">
        <v>33</v>
      </c>
      <c r="C14" s="58" t="n">
        <f aca="false">COUNTIF('📋 Backlog'!K6:K200,B14)</f>
        <v>3</v>
      </c>
      <c r="D14" s="59" t="n">
        <f aca="false">IFERROR(C14/COUNTA('📋 Backlog'!B6:B200),0)</f>
        <v>0.136363636363636</v>
      </c>
      <c r="E14" s="56" t="str">
        <f aca="false">REPT("█",ROUND(IFERROR(C14/COUNTA('📋 Backlog'!B6:B200),0)*30,0))</f>
        <v>████</v>
      </c>
      <c r="F14" s="56"/>
      <c r="G14" s="56"/>
      <c r="H14" s="56"/>
    </row>
    <row r="15" customFormat="false" ht="21.75" hidden="false" customHeight="true" outlineLevel="0" collapsed="false">
      <c r="B15" s="60" t="s">
        <v>69</v>
      </c>
      <c r="C15" s="61" t="n">
        <f aca="false">COUNTIF('📋 Backlog'!K6:K200,B15)</f>
        <v>2</v>
      </c>
      <c r="D15" s="62" t="n">
        <f aca="false">IFERROR(C15/COUNTA('📋 Backlog'!B6:B200),0)</f>
        <v>0.0909090909090909</v>
      </c>
      <c r="E15" s="63" t="str">
        <f aca="false">REPT("█",ROUND(IFERROR(C15/COUNTA('📋 Backlog'!B6:B200),0)*30,0))</f>
        <v>███</v>
      </c>
      <c r="F15" s="63"/>
      <c r="G15" s="63"/>
      <c r="H15" s="63"/>
    </row>
    <row r="16" customFormat="false" ht="21.75" hidden="false" customHeight="true" outlineLevel="0" collapsed="false">
      <c r="B16" s="64" t="s">
        <v>27</v>
      </c>
      <c r="C16" s="65" t="n">
        <f aca="false">COUNTIF('📋 Backlog'!K6:K200,B16)</f>
        <v>1</v>
      </c>
      <c r="D16" s="66" t="n">
        <f aca="false">IFERROR(C16/COUNTA('📋 Backlog'!B6:B200),0)</f>
        <v>0.0454545454545455</v>
      </c>
      <c r="E16" s="67" t="str">
        <f aca="false">REPT("█",ROUND(IFERROR(C16/COUNTA('📋 Backlog'!B6:B200),0)*30,0))</f>
        <v>█</v>
      </c>
      <c r="F16" s="67"/>
      <c r="G16" s="67"/>
      <c r="H16" s="67"/>
    </row>
    <row r="17" customFormat="false" ht="21.75" hidden="false" customHeight="true" outlineLevel="0" collapsed="false">
      <c r="B17" s="68" t="s">
        <v>133</v>
      </c>
      <c r="C17" s="69" t="n">
        <f aca="false">COUNTIF('📋 Backlog'!K6:K200,B17)</f>
        <v>0</v>
      </c>
      <c r="D17" s="70" t="n">
        <f aca="false">IFERROR(C17/COUNTA('📋 Backlog'!B6:B200),0)</f>
        <v>0</v>
      </c>
      <c r="E17" s="71" t="str">
        <f aca="false">REPT("█",ROUND(IFERROR(C17/COUNTA('📋 Backlog'!B6:B200),0)*30,0))</f>
        <v/>
      </c>
      <c r="F17" s="71"/>
      <c r="G17" s="71"/>
      <c r="H17" s="71"/>
    </row>
    <row r="18" customFormat="false" ht="21.75" hidden="false" customHeight="true" outlineLevel="0" collapsed="false">
      <c r="B18" s="72" t="s">
        <v>134</v>
      </c>
      <c r="C18" s="73" t="n">
        <f aca="false">COUNTIF('📋 Backlog'!K6:K200,B18)</f>
        <v>0</v>
      </c>
      <c r="D18" s="74" t="n">
        <f aca="false">IFERROR(C18/COUNTA('📋 Backlog'!B6:B200),0)</f>
        <v>0</v>
      </c>
      <c r="E18" s="75" t="str">
        <f aca="false">REPT("█",ROUND(IFERROR(C18/COUNTA('📋 Backlog'!B6:B200),0)*30,0))</f>
        <v/>
      </c>
      <c r="F18" s="75"/>
      <c r="G18" s="75"/>
      <c r="H18" s="75"/>
    </row>
    <row r="19" customFormat="false" ht="21.75" hidden="false" customHeight="true" outlineLevel="0" collapsed="false"/>
    <row r="20" customFormat="false" ht="7.5" hidden="false" customHeight="true" outlineLevel="0" collapsed="false"/>
    <row r="21" customFormat="false" ht="25.5" hidden="false" customHeight="true" outlineLevel="0" collapsed="false">
      <c r="B21" s="52" t="s">
        <v>135</v>
      </c>
      <c r="C21" s="52"/>
      <c r="D21" s="52"/>
      <c r="E21" s="52"/>
      <c r="F21" s="52"/>
      <c r="G21" s="52"/>
      <c r="H21" s="52"/>
    </row>
    <row r="22" customFormat="false" ht="21.75" hidden="false" customHeight="true" outlineLevel="0" collapsed="false">
      <c r="B22" s="68" t="s">
        <v>25</v>
      </c>
      <c r="C22" s="69" t="n">
        <f aca="false">COUNTIF('📋 Backlog'!G6:G200,B22)</f>
        <v>6</v>
      </c>
      <c r="D22" s="70" t="n">
        <f aca="false">IFERROR(C22/COUNTA('📋 Backlog'!B6:B200),0)</f>
        <v>0.272727272727273</v>
      </c>
      <c r="E22" s="71" t="str">
        <f aca="false">REPT("█",ROUND(IFERROR(C22/COUNTA('📋 Backlog'!B6:B200),0)*30,0))</f>
        <v>████████</v>
      </c>
      <c r="F22" s="71"/>
      <c r="G22" s="71"/>
      <c r="H22" s="71"/>
    </row>
    <row r="23" customFormat="false" ht="21.75" hidden="false" customHeight="true" outlineLevel="0" collapsed="false">
      <c r="B23" s="76" t="s">
        <v>46</v>
      </c>
      <c r="C23" s="77" t="n">
        <f aca="false">COUNTIF('📋 Backlog'!G6:G200,B23)</f>
        <v>7</v>
      </c>
      <c r="D23" s="78" t="n">
        <f aca="false">IFERROR(C23/COUNTA('📋 Backlog'!B6:B200),0)</f>
        <v>0.318181818181818</v>
      </c>
      <c r="E23" s="79" t="str">
        <f aca="false">REPT("█",ROUND(IFERROR(C23/COUNTA('📋 Backlog'!B6:B200),0)*30,0))</f>
        <v>██████████</v>
      </c>
      <c r="F23" s="79"/>
      <c r="G23" s="79"/>
      <c r="H23" s="79"/>
    </row>
    <row r="24" customFormat="false" ht="21.75" hidden="false" customHeight="true" outlineLevel="0" collapsed="false">
      <c r="B24" s="57" t="s">
        <v>57</v>
      </c>
      <c r="C24" s="58" t="n">
        <f aca="false">COUNTIF('📋 Backlog'!G6:G200,B24)</f>
        <v>5</v>
      </c>
      <c r="D24" s="59" t="n">
        <f aca="false">IFERROR(C24/COUNTA('📋 Backlog'!B6:B200),0)</f>
        <v>0.227272727272727</v>
      </c>
      <c r="E24" s="56" t="str">
        <f aca="false">REPT("█",ROUND(IFERROR(C24/COUNTA('📋 Backlog'!B6:B200),0)*30,0))</f>
        <v>███████</v>
      </c>
      <c r="F24" s="56"/>
      <c r="G24" s="56"/>
      <c r="H24" s="56"/>
    </row>
    <row r="25" customFormat="false" ht="21.75" hidden="false" customHeight="true" outlineLevel="0" collapsed="false">
      <c r="B25" s="80" t="s">
        <v>85</v>
      </c>
      <c r="C25" s="54" t="n">
        <f aca="false">COUNTIF('📋 Backlog'!G6:G200,B25)</f>
        <v>2</v>
      </c>
      <c r="D25" s="55" t="n">
        <f aca="false">IFERROR(C25/COUNTA('📋 Backlog'!B6:B200),0)</f>
        <v>0.0909090909090909</v>
      </c>
      <c r="E25" s="81" t="str">
        <f aca="false">REPT("█",ROUND(IFERROR(C25/COUNTA('📋 Backlog'!B6:B200),0)*30,0))</f>
        <v>███</v>
      </c>
      <c r="F25" s="81"/>
      <c r="G25" s="81"/>
      <c r="H25" s="81"/>
    </row>
    <row r="26" customFormat="false" ht="21.75" hidden="false" customHeight="true" outlineLevel="0" collapsed="false"/>
    <row r="27" customFormat="false" ht="21.75" hidden="false" customHeight="true" outlineLevel="0" collapsed="false"/>
    <row r="28" customFormat="false" ht="7.5" hidden="false" customHeight="true" outlineLevel="0" collapsed="false"/>
    <row r="29" customFormat="false" ht="25.5" hidden="false" customHeight="true" outlineLevel="0" collapsed="false">
      <c r="B29" s="52" t="s">
        <v>136</v>
      </c>
      <c r="C29" s="52"/>
      <c r="D29" s="52"/>
      <c r="E29" s="52"/>
      <c r="F29" s="52"/>
      <c r="G29" s="52"/>
      <c r="H29" s="52"/>
    </row>
    <row r="30" customFormat="false" ht="19.5" hidden="false" customHeight="true" outlineLevel="0" collapsed="false">
      <c r="B30" s="82" t="s">
        <v>137</v>
      </c>
      <c r="C30" s="82" t="s">
        <v>138</v>
      </c>
      <c r="D30" s="82" t="s">
        <v>139</v>
      </c>
      <c r="E30" s="82" t="s">
        <v>140</v>
      </c>
      <c r="F30" s="82" t="s">
        <v>141</v>
      </c>
    </row>
    <row r="31" customFormat="false" ht="19.5" hidden="false" customHeight="true" outlineLevel="0" collapsed="false">
      <c r="B31" s="83" t="s">
        <v>142</v>
      </c>
      <c r="C31" s="18" t="n">
        <f aca="false">COUNTIF('📋 Backlog'!I6:I200,B31)</f>
        <v>0</v>
      </c>
      <c r="D31" s="84" t="n">
        <f aca="false">SUMIF('📋 Backlog'!I6:I200,B31,'📋 Backlog'!H6:H200)</f>
        <v>0</v>
      </c>
      <c r="E31" s="18" t="n">
        <f aca="false">SUMPRODUCT(('📋 Backlog'!I6:I200=B31)*('📋 Backlog'!K6:K200="Terminé"))</f>
        <v>0</v>
      </c>
      <c r="F31" s="85" t="n">
        <f aca="false">IFERROR(E31/C31,0)</f>
        <v>0</v>
      </c>
    </row>
    <row r="32" customFormat="false" ht="19.5" hidden="false" customHeight="true" outlineLevel="0" collapsed="false">
      <c r="B32" s="86" t="s">
        <v>143</v>
      </c>
      <c r="C32" s="26" t="n">
        <f aca="false">COUNTIF('📋 Backlog'!I6:I200,B32)</f>
        <v>0</v>
      </c>
      <c r="D32" s="87" t="n">
        <f aca="false">SUMIF('📋 Backlog'!I6:I200,B32,'📋 Backlog'!H6:H200)</f>
        <v>0</v>
      </c>
      <c r="E32" s="26" t="n">
        <f aca="false">SUMPRODUCT(('📋 Backlog'!I6:I200=B32)*('📋 Backlog'!K6:K200="Terminé"))</f>
        <v>0</v>
      </c>
      <c r="F32" s="88" t="n">
        <f aca="false">IFERROR(E32/C32,0)</f>
        <v>0</v>
      </c>
    </row>
    <row r="33" customFormat="false" ht="19.5" hidden="false" customHeight="true" outlineLevel="0" collapsed="false">
      <c r="B33" s="83" t="s">
        <v>39</v>
      </c>
      <c r="C33" s="18" t="n">
        <f aca="false">COUNTIF('📋 Backlog'!I6:I200,B33)</f>
        <v>3</v>
      </c>
      <c r="D33" s="84" t="n">
        <f aca="false">SUMIF('📋 Backlog'!I6:I200,B33,'📋 Backlog'!H6:H200)</f>
        <v>16</v>
      </c>
      <c r="E33" s="18" t="n">
        <f aca="false">SUMPRODUCT(('📋 Backlog'!I6:I200=B33)*('📋 Backlog'!K6:K200="Terminé"))</f>
        <v>0</v>
      </c>
      <c r="F33" s="85" t="n">
        <f aca="false">IFERROR(E33/C33,0)</f>
        <v>0</v>
      </c>
    </row>
    <row r="34" customFormat="false" ht="19.5" hidden="false" customHeight="true" outlineLevel="0" collapsed="false">
      <c r="B34" s="86" t="s">
        <v>51</v>
      </c>
      <c r="C34" s="26" t="n">
        <f aca="false">COUNTIF('📋 Backlog'!I6:I200,B34)</f>
        <v>2</v>
      </c>
      <c r="D34" s="87" t="n">
        <f aca="false">SUMIF('📋 Backlog'!I6:I200,B34,'📋 Backlog'!H6:H200)</f>
        <v>8</v>
      </c>
      <c r="E34" s="26" t="n">
        <f aca="false">SUMPRODUCT(('📋 Backlog'!I6:I200=B34)*('📋 Backlog'!K6:K200="Terminé"))</f>
        <v>0</v>
      </c>
      <c r="F34" s="88" t="n">
        <f aca="false">IFERROR(E34/C34,0)</f>
        <v>0</v>
      </c>
    </row>
    <row r="35" customFormat="false" ht="19.5" hidden="false" customHeight="true" outlineLevel="0" collapsed="false">
      <c r="B35" s="83" t="s">
        <v>73</v>
      </c>
      <c r="C35" s="18" t="n">
        <f aca="false">COUNTIF('📋 Backlog'!I6:I200,B35)</f>
        <v>3</v>
      </c>
      <c r="D35" s="84" t="n">
        <f aca="false">SUMIF('📋 Backlog'!I6:I200,B35,'📋 Backlog'!H6:H200)</f>
        <v>16</v>
      </c>
      <c r="E35" s="18" t="n">
        <f aca="false">SUMPRODUCT(('📋 Backlog'!I6:I200=B35)*('📋 Backlog'!K6:K200="Terminé"))</f>
        <v>0</v>
      </c>
      <c r="F35" s="85" t="n">
        <f aca="false">IFERROR(E35/C35,0)</f>
        <v>0</v>
      </c>
    </row>
    <row r="36" customFormat="false" ht="19.5" hidden="false" customHeight="true" outlineLevel="0" collapsed="false">
      <c r="B36" s="86" t="s">
        <v>86</v>
      </c>
      <c r="C36" s="26" t="n">
        <f aca="false">COUNTIF('📋 Backlog'!I6:I200,B36)</f>
        <v>3</v>
      </c>
      <c r="D36" s="87" t="n">
        <f aca="false">SUMIF('📋 Backlog'!I6:I200,B36,'📋 Backlog'!H6:H200)</f>
        <v>18</v>
      </c>
      <c r="E36" s="26" t="n">
        <f aca="false">SUMPRODUCT(('📋 Backlog'!I6:I200=B36)*('📋 Backlog'!K6:K200="Terminé"))</f>
        <v>0</v>
      </c>
      <c r="F36" s="88" t="n">
        <f aca="false">IFERROR(E36/C36,0)</f>
        <v>0</v>
      </c>
    </row>
    <row r="37" customFormat="false" ht="19.5" hidden="false" customHeight="true" outlineLevel="0" collapsed="false">
      <c r="B37" s="83" t="s">
        <v>104</v>
      </c>
      <c r="C37" s="18" t="n">
        <f aca="false">COUNTIF('📋 Backlog'!I6:I200,B37)</f>
        <v>3</v>
      </c>
      <c r="D37" s="84" t="n">
        <f aca="false">SUMIF('📋 Backlog'!I6:I200,B37,'📋 Backlog'!H6:H200)</f>
        <v>21</v>
      </c>
      <c r="E37" s="18" t="n">
        <f aca="false">SUMPRODUCT(('📋 Backlog'!I6:I200=B37)*('📋 Backlog'!K6:K200="Terminé"))</f>
        <v>0</v>
      </c>
      <c r="F37" s="85" t="n">
        <f aca="false">IFERROR(E37/C37,0)</f>
        <v>0</v>
      </c>
    </row>
    <row r="38" customFormat="false" ht="19.5" hidden="false" customHeight="true" outlineLevel="0" collapsed="false">
      <c r="B38" s="86" t="s">
        <v>118</v>
      </c>
      <c r="C38" s="26" t="n">
        <f aca="false">COUNTIF('📋 Backlog'!I6:I200,B38)</f>
        <v>2</v>
      </c>
      <c r="D38" s="87" t="n">
        <f aca="false">SUMIF('📋 Backlog'!I6:I200,B38,'📋 Backlog'!H6:H200)</f>
        <v>8</v>
      </c>
      <c r="E38" s="26" t="n">
        <f aca="false">SUMPRODUCT(('📋 Backlog'!I6:I200=B38)*('📋 Backlog'!K6:K200="Terminé"))</f>
        <v>0</v>
      </c>
      <c r="F38" s="88" t="n">
        <f aca="false">IFERROR(E38/C38,0)</f>
        <v>0</v>
      </c>
    </row>
    <row r="39" customFormat="false" ht="21.75" hidden="false" customHeight="true" outlineLevel="0" collapsed="false">
      <c r="B39" s="89" t="s">
        <v>144</v>
      </c>
      <c r="C39" s="82" t="n">
        <f aca="false">SUM(C31:C38)</f>
        <v>16</v>
      </c>
      <c r="D39" s="82" t="n">
        <f aca="false">SUM(D31:D38)</f>
        <v>87</v>
      </c>
      <c r="E39" s="82" t="n">
        <f aca="false">SUM(E31:E38)</f>
        <v>0</v>
      </c>
      <c r="F39" s="90" t="n">
        <f aca="false">IFERROR(E39/C39,0)</f>
        <v>0</v>
      </c>
    </row>
    <row r="40" customFormat="false" ht="21.75" hidden="false" customHeight="true" outlineLevel="0" collapsed="false"/>
    <row r="41" customFormat="false" ht="21.75" hidden="false" customHeight="true" outlineLevel="0" collapsed="false"/>
    <row r="42" customFormat="false" ht="21.75" hidden="false" customHeight="true" outlineLevel="0" collapsed="false"/>
    <row r="43" customFormat="false" ht="21.75" hidden="false" customHeight="true" outlineLevel="0" collapsed="false"/>
    <row r="44" customFormat="false" ht="21.75" hidden="false" customHeight="true" outlineLevel="0" collapsed="false"/>
    <row r="45" customFormat="false" ht="21.75" hidden="false" customHeight="true" outlineLevel="0" collapsed="false"/>
    <row r="46" customFormat="false" ht="21.75" hidden="false" customHeight="true" outlineLevel="0" collapsed="false"/>
    <row r="47" customFormat="false" ht="21.75" hidden="false" customHeight="true" outlineLevel="0" collapsed="false"/>
    <row r="48" customFormat="false" ht="21.75" hidden="false" customHeight="true" outlineLevel="0" collapsed="false"/>
    <row r="49" customFormat="false" ht="21.75" hidden="false" customHeight="true" outlineLevel="0" collapsed="false"/>
  </sheetData>
  <mergeCells count="24">
    <mergeCell ref="B2:H2"/>
    <mergeCell ref="B3:H3"/>
    <mergeCell ref="B4:H4"/>
    <mergeCell ref="B6:C6"/>
    <mergeCell ref="D6:E6"/>
    <mergeCell ref="F6:G6"/>
    <mergeCell ref="H6:I6"/>
    <mergeCell ref="B7:C8"/>
    <mergeCell ref="D7:E8"/>
    <mergeCell ref="F7:G8"/>
    <mergeCell ref="H7:I8"/>
    <mergeCell ref="B12:H12"/>
    <mergeCell ref="E13:H13"/>
    <mergeCell ref="E14:H14"/>
    <mergeCell ref="E15:H15"/>
    <mergeCell ref="E16:H16"/>
    <mergeCell ref="E17:H17"/>
    <mergeCell ref="E18:H18"/>
    <mergeCell ref="B21:H21"/>
    <mergeCell ref="E22:H22"/>
    <mergeCell ref="E23:H23"/>
    <mergeCell ref="E24:H24"/>
    <mergeCell ref="E25:H25"/>
    <mergeCell ref="B29:H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30"/>
    <col collapsed="false" customWidth="true" hidden="false" outlineLevel="0" max="5" min="5" style="0" width="14"/>
    <col collapsed="false" customWidth="true" hidden="false" outlineLevel="0" max="7" min="6" style="0" width="12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3"/>
  </cols>
  <sheetData>
    <row r="1" customFormat="false" ht="7.5" hidden="false" customHeight="true" outlineLevel="0" collapsed="false"/>
    <row r="2" customFormat="false" ht="36" hidden="false" customHeight="true" outlineLevel="0" collapsed="false">
      <c r="A2" s="1"/>
      <c r="B2" s="2" t="s">
        <v>145</v>
      </c>
      <c r="C2" s="2"/>
      <c r="D2" s="2"/>
      <c r="E2" s="2"/>
      <c r="F2" s="2"/>
      <c r="G2" s="2"/>
      <c r="H2" s="2"/>
      <c r="I2" s="2"/>
      <c r="J2" s="1"/>
    </row>
    <row r="3" customFormat="false" ht="13.5" hidden="false" customHeight="true" outlineLevel="0" collapsed="false">
      <c r="A3" s="3"/>
      <c r="B3" s="4" t="s">
        <v>146</v>
      </c>
      <c r="C3" s="4"/>
      <c r="D3" s="4"/>
      <c r="E3" s="4"/>
      <c r="F3" s="4"/>
      <c r="G3" s="4"/>
      <c r="H3" s="4"/>
      <c r="I3" s="4"/>
      <c r="J3" s="3"/>
    </row>
    <row r="4" customFormat="false" ht="25.5" hidden="false" customHeight="true" outlineLevel="0" collapsed="false">
      <c r="B4" s="6" t="s">
        <v>147</v>
      </c>
      <c r="C4" s="6"/>
      <c r="D4" s="91" t="s">
        <v>39</v>
      </c>
      <c r="E4" s="92" t="s">
        <v>148</v>
      </c>
      <c r="F4" s="93" t="s">
        <v>149</v>
      </c>
      <c r="G4" s="92" t="s">
        <v>150</v>
      </c>
      <c r="H4" s="93" t="s">
        <v>41</v>
      </c>
      <c r="I4" s="94" t="str">
        <f aca="false">SUMIF('📋 Backlog'!I6:I200,D4,'📋 Backlog'!H6:H200)&amp;" story pts"</f>
        <v>16 story pts</v>
      </c>
    </row>
    <row r="5" customFormat="false" ht="25.5" hidden="false" customHeight="true" outlineLevel="0" collapsed="false"/>
    <row r="6" customFormat="false" ht="30" hidden="false" customHeight="true" outlineLevel="0" collapsed="false">
      <c r="A6" s="1"/>
      <c r="B6" s="10" t="s">
        <v>8</v>
      </c>
      <c r="C6" s="10" t="s">
        <v>9</v>
      </c>
      <c r="D6" s="11" t="s">
        <v>10</v>
      </c>
      <c r="E6" s="10" t="s">
        <v>30</v>
      </c>
      <c r="F6" s="10" t="s">
        <v>14</v>
      </c>
      <c r="G6" s="10" t="s">
        <v>16</v>
      </c>
      <c r="H6" s="10" t="s">
        <v>17</v>
      </c>
      <c r="I6" s="11" t="s">
        <v>151</v>
      </c>
      <c r="J6" s="1"/>
    </row>
    <row r="7" customFormat="false" ht="24" hidden="false" customHeight="true" outlineLevel="0" collapsed="false">
      <c r="A7" s="12"/>
      <c r="B7" s="13" t="s">
        <v>35</v>
      </c>
      <c r="C7" s="95" t="s">
        <v>36</v>
      </c>
      <c r="D7" s="15" t="s">
        <v>37</v>
      </c>
      <c r="E7" s="15" t="s">
        <v>24</v>
      </c>
      <c r="F7" s="84" t="n">
        <v>8</v>
      </c>
      <c r="G7" s="18" t="s">
        <v>40</v>
      </c>
      <c r="H7" s="27" t="s">
        <v>33</v>
      </c>
      <c r="I7" s="20" t="s">
        <v>42</v>
      </c>
      <c r="J7" s="12"/>
    </row>
    <row r="8" customFormat="false" ht="24" hidden="false" customHeight="true" outlineLevel="0" collapsed="false">
      <c r="A8" s="21"/>
      <c r="B8" s="22" t="s">
        <v>43</v>
      </c>
      <c r="C8" s="95" t="s">
        <v>36</v>
      </c>
      <c r="D8" s="24" t="s">
        <v>44</v>
      </c>
      <c r="E8" s="24" t="s">
        <v>24</v>
      </c>
      <c r="F8" s="87" t="n">
        <v>5</v>
      </c>
      <c r="G8" s="26" t="s">
        <v>40</v>
      </c>
      <c r="H8" s="32" t="s">
        <v>47</v>
      </c>
      <c r="I8" s="28"/>
      <c r="J8" s="21"/>
    </row>
    <row r="9" customFormat="false" ht="24" hidden="false" customHeight="true" outlineLevel="0" collapsed="false">
      <c r="A9" s="12"/>
      <c r="B9" s="13" t="s">
        <v>59</v>
      </c>
      <c r="C9" s="96" t="s">
        <v>60</v>
      </c>
      <c r="D9" s="15" t="s">
        <v>61</v>
      </c>
      <c r="E9" s="15" t="s">
        <v>24</v>
      </c>
      <c r="F9" s="84" t="n">
        <v>3</v>
      </c>
      <c r="G9" s="18" t="s">
        <v>63</v>
      </c>
      <c r="H9" s="27" t="s">
        <v>33</v>
      </c>
      <c r="I9" s="20" t="s">
        <v>152</v>
      </c>
      <c r="J9" s="12"/>
    </row>
    <row r="11" customFormat="false" ht="21.75" hidden="false" customHeight="true" outlineLevel="0" collapsed="false">
      <c r="B11" s="36" t="str">
        <f aca="false">COUNTIF('📋 Backlog'!I6:I200,D4)&amp;" items dans "&amp;D4</f>
        <v>3 items dans Sprint 3</v>
      </c>
      <c r="C11" s="36"/>
      <c r="D11" s="36"/>
      <c r="E11" s="36"/>
      <c r="F11" s="97" t="str">
        <f aca="false">SUMIF('📋 Backlog'!I6:I200,D4,'📋 Backlog'!H6:H200)&amp;" story pts"</f>
        <v>16 story pts</v>
      </c>
      <c r="G11" s="37" t="str">
        <f aca="false">SUMPRODUCT(('📋 Backlog'!I6:I200=D4)*('📋 Backlog'!K6:K200="Terminé"))&amp;" terminés / "&amp;COUNTIF('📋 Backlog'!I6:I200,D4)&amp;" items"</f>
        <v>0 terminés / 3 items</v>
      </c>
      <c r="H11" s="37"/>
      <c r="I11" s="37"/>
    </row>
    <row r="13" customFormat="false" ht="15" hidden="false" customHeight="false" outlineLevel="0" collapsed="false">
      <c r="B13" s="39" t="s">
        <v>153</v>
      </c>
      <c r="C13" s="39"/>
      <c r="D13" s="39"/>
      <c r="E13" s="39"/>
      <c r="F13" s="39"/>
      <c r="G13" s="39"/>
      <c r="H13" s="39"/>
      <c r="I13" s="39"/>
    </row>
  </sheetData>
  <mergeCells count="6">
    <mergeCell ref="B2:I2"/>
    <mergeCell ref="B3:I3"/>
    <mergeCell ref="B4:C4"/>
    <mergeCell ref="B11:E11"/>
    <mergeCell ref="G11:I11"/>
    <mergeCell ref="B13:I13"/>
  </mergeCells>
  <dataValidations count="1">
    <dataValidation allowBlank="false" errorStyle="stop" operator="between" showDropDown="false" showErrorMessage="false" showInputMessage="false" sqref="D4" type="list">
      <formula1>"Sprint 1,Sprint 2,Sprint 3,Sprint 4,Sprint 5,Sprint 6,Sprint 7,Sprint 8,Sprint 9,Sprint 10"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30"/>
    <col collapsed="false" customWidth="true" hidden="false" outlineLevel="0" max="5" min="5" style="0" width="40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18"/>
    <col collapsed="false" customWidth="true" hidden="false" outlineLevel="0" max="11" min="11" style="0" width="22"/>
    <col collapsed="false" customWidth="true" hidden="false" outlineLevel="0" max="12" min="12" style="0" width="3"/>
  </cols>
  <sheetData>
    <row r="1" customFormat="false" ht="7.5" hidden="false" customHeight="true" outlineLevel="0" collapsed="false"/>
    <row r="2" customFormat="false" ht="36" hidden="false" customHeight="true" outlineLevel="0" collapsed="false">
      <c r="A2" s="1"/>
      <c r="B2" s="2" t="s">
        <v>154</v>
      </c>
      <c r="C2" s="2"/>
      <c r="D2" s="2"/>
      <c r="E2" s="2"/>
      <c r="F2" s="2"/>
      <c r="G2" s="2"/>
      <c r="H2" s="2"/>
      <c r="I2" s="2"/>
      <c r="J2" s="2"/>
      <c r="K2" s="2"/>
      <c r="L2" s="1"/>
    </row>
    <row r="3" customFormat="false" ht="13.5" hidden="false" customHeight="true" outlineLevel="0" collapsed="false">
      <c r="A3" s="1"/>
      <c r="B3" s="98" t="s">
        <v>155</v>
      </c>
      <c r="C3" s="98"/>
      <c r="D3" s="98"/>
      <c r="E3" s="98"/>
      <c r="F3" s="98"/>
      <c r="G3" s="98"/>
      <c r="H3" s="98"/>
      <c r="I3" s="98"/>
      <c r="J3" s="98"/>
      <c r="K3" s="98"/>
      <c r="L3" s="1"/>
    </row>
    <row r="4" customFormat="false" ht="24" hidden="false" customHeight="true" outlineLevel="0" collapsed="false">
      <c r="B4" s="99" t="str">
        <f aca="false">COUNTA(B6:B200)&amp;" anomalies enregistrées"</f>
        <v>8 anomalies enregistrées</v>
      </c>
      <c r="C4" s="99"/>
      <c r="D4" s="100" t="str">
        <f aca="false">COUNTIF(H6:H200,"Critique")&amp;" Critiques · "&amp;COUNTIF(H6:H200,"Haute")&amp;" Hautes"</f>
        <v>2 Critiques · 3 Hautes</v>
      </c>
      <c r="E4" s="100"/>
      <c r="F4" s="101" t="str">
        <f aca="false">COUNTIF(I6:I200,"Ouvert")&amp;" Ouverts · "&amp;COUNTIF(I6:I200,"En cours")&amp;" En cours"</f>
        <v>3 Ouverts · 2 En cours</v>
      </c>
      <c r="G4" s="101"/>
      <c r="H4" s="102" t="str">
        <f aca="false">COUNTIF(I6:I200,"Résolu")&amp;" Résolus · "&amp;COUNTIF(I6:I200,"Fermé")&amp;" Fermés"</f>
        <v>2 Résolus · 0 Fermés</v>
      </c>
      <c r="I4" s="102"/>
      <c r="J4" s="103" t="str">
        <f aca="false">COUNTIF(I6:I200,"Bloqué")&amp;" Bloqués"</f>
        <v>1 Bloqués</v>
      </c>
      <c r="K4" s="103"/>
    </row>
    <row r="5" customFormat="false" ht="30" hidden="false" customHeight="true" outlineLevel="0" collapsed="false">
      <c r="A5" s="1"/>
      <c r="B5" s="10" t="s">
        <v>156</v>
      </c>
      <c r="C5" s="10" t="s">
        <v>157</v>
      </c>
      <c r="D5" s="11" t="s">
        <v>158</v>
      </c>
      <c r="E5" s="11" t="s">
        <v>159</v>
      </c>
      <c r="F5" s="10" t="s">
        <v>160</v>
      </c>
      <c r="G5" s="10" t="s">
        <v>161</v>
      </c>
      <c r="H5" s="10" t="s">
        <v>13</v>
      </c>
      <c r="I5" s="10" t="s">
        <v>17</v>
      </c>
      <c r="J5" s="10" t="s">
        <v>162</v>
      </c>
      <c r="K5" s="11" t="s">
        <v>163</v>
      </c>
      <c r="L5" s="1"/>
    </row>
    <row r="6" customFormat="false" ht="21.75" hidden="false" customHeight="true" outlineLevel="0" collapsed="false">
      <c r="A6" s="12"/>
      <c r="B6" s="104" t="s">
        <v>164</v>
      </c>
      <c r="C6" s="30" t="s">
        <v>165</v>
      </c>
      <c r="D6" s="15" t="s">
        <v>166</v>
      </c>
      <c r="E6" s="15" t="s">
        <v>167</v>
      </c>
      <c r="F6" s="15" t="s">
        <v>24</v>
      </c>
      <c r="G6" s="105" t="s">
        <v>25</v>
      </c>
      <c r="H6" s="16" t="s">
        <v>25</v>
      </c>
      <c r="I6" s="106" t="s">
        <v>33</v>
      </c>
      <c r="J6" s="18" t="s">
        <v>63</v>
      </c>
      <c r="K6" s="20" t="s">
        <v>168</v>
      </c>
      <c r="L6" s="12"/>
    </row>
    <row r="7" customFormat="false" ht="21.75" hidden="false" customHeight="true" outlineLevel="0" collapsed="false">
      <c r="A7" s="21"/>
      <c r="B7" s="107" t="s">
        <v>169</v>
      </c>
      <c r="C7" s="33" t="s">
        <v>170</v>
      </c>
      <c r="D7" s="24" t="s">
        <v>171</v>
      </c>
      <c r="E7" s="24" t="s">
        <v>172</v>
      </c>
      <c r="F7" s="24" t="s">
        <v>173</v>
      </c>
      <c r="G7" s="108" t="s">
        <v>46</v>
      </c>
      <c r="H7" s="31" t="s">
        <v>46</v>
      </c>
      <c r="I7" s="106" t="s">
        <v>33</v>
      </c>
      <c r="J7" s="26" t="s">
        <v>40</v>
      </c>
      <c r="K7" s="28" t="s">
        <v>174</v>
      </c>
      <c r="L7" s="21"/>
    </row>
    <row r="8" customFormat="false" ht="21.75" hidden="false" customHeight="true" outlineLevel="0" collapsed="false">
      <c r="A8" s="12"/>
      <c r="B8" s="104" t="s">
        <v>175</v>
      </c>
      <c r="C8" s="30" t="s">
        <v>176</v>
      </c>
      <c r="D8" s="15" t="s">
        <v>177</v>
      </c>
      <c r="E8" s="15" t="s">
        <v>178</v>
      </c>
      <c r="F8" s="15" t="s">
        <v>179</v>
      </c>
      <c r="G8" s="108" t="s">
        <v>46</v>
      </c>
      <c r="H8" s="31" t="s">
        <v>46</v>
      </c>
      <c r="I8" s="105" t="s">
        <v>180</v>
      </c>
      <c r="J8" s="18" t="s">
        <v>63</v>
      </c>
      <c r="K8" s="20"/>
      <c r="L8" s="12"/>
    </row>
    <row r="9" customFormat="false" ht="21.75" hidden="false" customHeight="true" outlineLevel="0" collapsed="false">
      <c r="A9" s="21"/>
      <c r="B9" s="107" t="s">
        <v>181</v>
      </c>
      <c r="C9" s="33" t="s">
        <v>182</v>
      </c>
      <c r="D9" s="24" t="s">
        <v>183</v>
      </c>
      <c r="E9" s="24" t="s">
        <v>184</v>
      </c>
      <c r="F9" s="24" t="s">
        <v>185</v>
      </c>
      <c r="G9" s="109" t="s">
        <v>57</v>
      </c>
      <c r="H9" s="27" t="s">
        <v>57</v>
      </c>
      <c r="I9" s="105" t="s">
        <v>180</v>
      </c>
      <c r="J9" s="26" t="s">
        <v>113</v>
      </c>
      <c r="K9" s="28" t="s">
        <v>186</v>
      </c>
      <c r="L9" s="21"/>
    </row>
    <row r="10" customFormat="false" ht="21.75" hidden="false" customHeight="true" outlineLevel="0" collapsed="false">
      <c r="A10" s="12"/>
      <c r="B10" s="104" t="s">
        <v>187</v>
      </c>
      <c r="C10" s="30" t="s">
        <v>188</v>
      </c>
      <c r="D10" s="15" t="s">
        <v>189</v>
      </c>
      <c r="E10" s="15" t="s">
        <v>190</v>
      </c>
      <c r="F10" s="15" t="s">
        <v>191</v>
      </c>
      <c r="G10" s="105" t="s">
        <v>25</v>
      </c>
      <c r="H10" s="16" t="s">
        <v>25</v>
      </c>
      <c r="I10" s="108" t="s">
        <v>133</v>
      </c>
      <c r="J10" s="18" t="s">
        <v>40</v>
      </c>
      <c r="K10" s="20" t="s">
        <v>192</v>
      </c>
      <c r="L10" s="12"/>
    </row>
    <row r="11" customFormat="false" ht="21.75" hidden="false" customHeight="true" outlineLevel="0" collapsed="false">
      <c r="A11" s="21"/>
      <c r="B11" s="107" t="s">
        <v>193</v>
      </c>
      <c r="C11" s="33" t="s">
        <v>194</v>
      </c>
      <c r="D11" s="24" t="s">
        <v>195</v>
      </c>
      <c r="E11" s="24" t="s">
        <v>196</v>
      </c>
      <c r="F11" s="24" t="s">
        <v>197</v>
      </c>
      <c r="G11" s="110" t="s">
        <v>85</v>
      </c>
      <c r="H11" s="32" t="s">
        <v>85</v>
      </c>
      <c r="I11" s="111" t="s">
        <v>198</v>
      </c>
      <c r="J11" s="26" t="s">
        <v>113</v>
      </c>
      <c r="K11" s="28" t="s">
        <v>199</v>
      </c>
      <c r="L11" s="21"/>
    </row>
    <row r="12" customFormat="false" ht="21.75" hidden="false" customHeight="true" outlineLevel="0" collapsed="false">
      <c r="A12" s="12"/>
      <c r="B12" s="104" t="s">
        <v>200</v>
      </c>
      <c r="C12" s="30" t="s">
        <v>201</v>
      </c>
      <c r="D12" s="15" t="s">
        <v>202</v>
      </c>
      <c r="E12" s="15" t="s">
        <v>203</v>
      </c>
      <c r="F12" s="15" t="s">
        <v>185</v>
      </c>
      <c r="G12" s="110" t="s">
        <v>85</v>
      </c>
      <c r="H12" s="32" t="s">
        <v>85</v>
      </c>
      <c r="I12" s="111" t="s">
        <v>198</v>
      </c>
      <c r="J12" s="18" t="s">
        <v>113</v>
      </c>
      <c r="K12" s="20" t="s">
        <v>204</v>
      </c>
      <c r="L12" s="12"/>
    </row>
    <row r="13" customFormat="false" ht="21.75" hidden="false" customHeight="true" outlineLevel="0" collapsed="false">
      <c r="A13" s="21"/>
      <c r="B13" s="107" t="s">
        <v>205</v>
      </c>
      <c r="C13" s="33" t="s">
        <v>206</v>
      </c>
      <c r="D13" s="24" t="s">
        <v>207</v>
      </c>
      <c r="E13" s="24" t="s">
        <v>208</v>
      </c>
      <c r="F13" s="24" t="s">
        <v>68</v>
      </c>
      <c r="G13" s="108" t="s">
        <v>46</v>
      </c>
      <c r="H13" s="31" t="s">
        <v>46</v>
      </c>
      <c r="I13" s="105" t="s">
        <v>180</v>
      </c>
      <c r="J13" s="26" t="s">
        <v>74</v>
      </c>
      <c r="K13" s="28"/>
      <c r="L13" s="21"/>
    </row>
  </sheetData>
  <mergeCells count="7">
    <mergeCell ref="B2:K2"/>
    <mergeCell ref="B3:K3"/>
    <mergeCell ref="B4:C4"/>
    <mergeCell ref="D4:E4"/>
    <mergeCell ref="F4:G4"/>
    <mergeCell ref="H4:I4"/>
    <mergeCell ref="J4:K4"/>
  </mergeCells>
  <dataValidations count="3">
    <dataValidation allowBlank="true" errorStyle="stop" operator="between" showDropDown="false" showErrorMessage="false" showInputMessage="false" sqref="G6:G200" type="list">
      <formula1>"Critique,Haute,Moyenne,Faible"</formula1>
      <formula2>0</formula2>
    </dataValidation>
    <dataValidation allowBlank="true" errorStyle="stop" operator="between" showDropDown="false" showErrorMessage="false" showInputMessage="false" sqref="H6:H200" type="list">
      <formula1>"Critique,Haute,Moyenne,Faible"</formula1>
      <formula2>0</formula2>
    </dataValidation>
    <dataValidation allowBlank="true" errorStyle="stop" operator="between" showDropDown="false" showErrorMessage="false" showInputMessage="false" sqref="I6:I200" type="list">
      <formula1>"Ouvert,En cours,Bloqué,Résolu,Fermé"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4"/>
    <col collapsed="false" customWidth="true" hidden="false" outlineLevel="0" max="3" min="3" style="0" width="48"/>
    <col collapsed="false" customWidth="true" hidden="false" outlineLevel="0" max="4" min="4" style="0" width="28"/>
    <col collapsed="false" customWidth="true" hidden="false" outlineLevel="0" max="5" min="5" style="0" width="4"/>
  </cols>
  <sheetData>
    <row r="1" customFormat="false" ht="7.5" hidden="false" customHeight="true" outlineLevel="0" collapsed="false"/>
    <row r="2" customFormat="false" ht="39.75" hidden="false" customHeight="true" outlineLevel="0" collapsed="false">
      <c r="A2" s="1"/>
      <c r="B2" s="112" t="s">
        <v>209</v>
      </c>
      <c r="C2" s="112"/>
      <c r="D2" s="112"/>
      <c r="E2" s="1"/>
    </row>
    <row r="3" customFormat="false" ht="15.75" hidden="false" customHeight="true" outlineLevel="0" collapsed="false">
      <c r="A3" s="3"/>
      <c r="B3" s="4" t="s">
        <v>210</v>
      </c>
      <c r="C3" s="4"/>
      <c r="D3" s="4"/>
      <c r="E3" s="3"/>
    </row>
    <row r="5" customFormat="false" ht="7.5" hidden="false" customHeight="true" outlineLevel="0" collapsed="false"/>
    <row r="6" customFormat="false" ht="25.5" hidden="false" customHeight="true" outlineLevel="0" collapsed="false">
      <c r="B6" s="52" t="s">
        <v>211</v>
      </c>
      <c r="C6" s="52"/>
      <c r="D6" s="52"/>
    </row>
    <row r="7" customFormat="false" ht="45.75" hidden="false" customHeight="true" outlineLevel="0" collapsed="false">
      <c r="B7" s="113" t="s">
        <v>212</v>
      </c>
      <c r="C7" s="114" t="s">
        <v>213</v>
      </c>
    </row>
    <row r="8" customFormat="false" ht="45.75" hidden="false" customHeight="true" outlineLevel="0" collapsed="false">
      <c r="B8" s="113" t="s">
        <v>214</v>
      </c>
      <c r="C8" s="114" t="s">
        <v>215</v>
      </c>
    </row>
    <row r="9" customFormat="false" ht="7.5" hidden="false" customHeight="true" outlineLevel="0" collapsed="false"/>
    <row r="10" customFormat="false" ht="25.5" hidden="false" customHeight="true" outlineLevel="0" collapsed="false">
      <c r="B10" s="52" t="s">
        <v>216</v>
      </c>
      <c r="C10" s="52"/>
      <c r="D10" s="52"/>
    </row>
    <row r="11" customFormat="false" ht="45.75" hidden="false" customHeight="true" outlineLevel="0" collapsed="false">
      <c r="B11" s="113" t="s">
        <v>217</v>
      </c>
      <c r="C11" s="114" t="s">
        <v>218</v>
      </c>
    </row>
    <row r="12" customFormat="false" ht="45.75" hidden="false" customHeight="true" outlineLevel="0" collapsed="false">
      <c r="B12" s="113" t="s">
        <v>219</v>
      </c>
      <c r="C12" s="114" t="s">
        <v>220</v>
      </c>
    </row>
    <row r="13" customFormat="false" ht="45.75" hidden="false" customHeight="true" outlineLevel="0" collapsed="false">
      <c r="B13" s="113" t="s">
        <v>221</v>
      </c>
      <c r="C13" s="114" t="s">
        <v>222</v>
      </c>
    </row>
    <row r="14" customFormat="false" ht="45.75" hidden="false" customHeight="true" outlineLevel="0" collapsed="false">
      <c r="B14" s="113" t="s">
        <v>223</v>
      </c>
      <c r="C14" s="114" t="s">
        <v>224</v>
      </c>
    </row>
    <row r="15" customFormat="false" ht="45.75" hidden="false" customHeight="true" outlineLevel="0" collapsed="false">
      <c r="B15" s="113" t="s">
        <v>225</v>
      </c>
      <c r="C15" s="114" t="s">
        <v>226</v>
      </c>
    </row>
    <row r="16" customFormat="false" ht="45.75" hidden="false" customHeight="true" outlineLevel="0" collapsed="false">
      <c r="B16" s="113" t="s">
        <v>227</v>
      </c>
      <c r="C16" s="114" t="s">
        <v>228</v>
      </c>
    </row>
    <row r="17" customFormat="false" ht="45.75" hidden="false" customHeight="true" outlineLevel="0" collapsed="false">
      <c r="B17" s="113" t="s">
        <v>229</v>
      </c>
      <c r="C17" s="114" t="s">
        <v>230</v>
      </c>
    </row>
    <row r="18" customFormat="false" ht="45.75" hidden="false" customHeight="true" outlineLevel="0" collapsed="false">
      <c r="B18" s="113" t="s">
        <v>231</v>
      </c>
      <c r="C18" s="114" t="s">
        <v>232</v>
      </c>
    </row>
    <row r="19" customFormat="false" ht="7.5" hidden="false" customHeight="true" outlineLevel="0" collapsed="false"/>
    <row r="20" customFormat="false" ht="25.5" hidden="false" customHeight="true" outlineLevel="0" collapsed="false">
      <c r="B20" s="52" t="s">
        <v>233</v>
      </c>
      <c r="C20" s="52"/>
      <c r="D20" s="52"/>
    </row>
    <row r="21" customFormat="false" ht="45.75" hidden="false" customHeight="true" outlineLevel="0" collapsed="false">
      <c r="B21" s="113" t="s">
        <v>234</v>
      </c>
      <c r="C21" s="114" t="s">
        <v>235</v>
      </c>
    </row>
    <row r="22" customFormat="false" ht="45.75" hidden="false" customHeight="true" outlineLevel="0" collapsed="false">
      <c r="B22" s="113" t="s">
        <v>236</v>
      </c>
      <c r="C22" s="114" t="s">
        <v>237</v>
      </c>
    </row>
    <row r="23" customFormat="false" ht="7.5" hidden="false" customHeight="true" outlineLevel="0" collapsed="false"/>
    <row r="24" customFormat="false" ht="25.5" hidden="false" customHeight="true" outlineLevel="0" collapsed="false">
      <c r="B24" s="52" t="s">
        <v>238</v>
      </c>
      <c r="C24" s="52"/>
      <c r="D24" s="52"/>
    </row>
    <row r="25" customFormat="false" ht="45.75" hidden="false" customHeight="true" outlineLevel="0" collapsed="false">
      <c r="B25" s="113" t="s">
        <v>239</v>
      </c>
      <c r="C25" s="114" t="s">
        <v>240</v>
      </c>
    </row>
    <row r="26" customFormat="false" ht="45.75" hidden="false" customHeight="true" outlineLevel="0" collapsed="false">
      <c r="B26" s="113" t="s">
        <v>241</v>
      </c>
      <c r="C26" s="114" t="s">
        <v>242</v>
      </c>
    </row>
    <row r="27" customFormat="false" ht="7.5" hidden="false" customHeight="true" outlineLevel="0" collapsed="false"/>
    <row r="28" customFormat="false" ht="25.5" hidden="false" customHeight="true" outlineLevel="0" collapsed="false">
      <c r="B28" s="52" t="s">
        <v>243</v>
      </c>
      <c r="C28" s="52"/>
      <c r="D28" s="52"/>
    </row>
    <row r="29" customFormat="false" ht="45.75" hidden="false" customHeight="true" outlineLevel="0" collapsed="false">
      <c r="B29" s="113" t="s">
        <v>244</v>
      </c>
      <c r="C29" s="114" t="s">
        <v>245</v>
      </c>
    </row>
    <row r="30" customFormat="false" ht="45.75" hidden="false" customHeight="true" outlineLevel="0" collapsed="false">
      <c r="B30" s="113" t="s">
        <v>246</v>
      </c>
      <c r="C30" s="114" t="s">
        <v>247</v>
      </c>
    </row>
    <row r="31" customFormat="false" ht="45.75" hidden="false" customHeight="true" outlineLevel="0" collapsed="false">
      <c r="B31" s="113" t="s">
        <v>248</v>
      </c>
      <c r="C31" s="114" t="s">
        <v>249</v>
      </c>
    </row>
    <row r="32" customFormat="false" ht="7.5" hidden="false" customHeight="true" outlineLevel="0" collapsed="false"/>
    <row r="33" customFormat="false" ht="25.5" hidden="false" customHeight="true" outlineLevel="0" collapsed="false">
      <c r="B33" s="52" t="s">
        <v>250</v>
      </c>
      <c r="C33" s="52"/>
      <c r="D33" s="52"/>
    </row>
    <row r="34" customFormat="false" ht="45.75" hidden="false" customHeight="true" outlineLevel="0" collapsed="false">
      <c r="B34" s="113" t="s">
        <v>251</v>
      </c>
      <c r="C34" s="114" t="s">
        <v>252</v>
      </c>
    </row>
    <row r="35" customFormat="false" ht="45.75" hidden="false" customHeight="true" outlineLevel="0" collapsed="false">
      <c r="B35" s="113" t="s">
        <v>253</v>
      </c>
      <c r="C35" s="114" t="s">
        <v>254</v>
      </c>
    </row>
    <row r="36" customFormat="false" ht="45.75" hidden="false" customHeight="true" outlineLevel="0" collapsed="false">
      <c r="B36" s="113" t="s">
        <v>255</v>
      </c>
      <c r="C36" s="114" t="s">
        <v>256</v>
      </c>
    </row>
    <row r="37" customFormat="false" ht="45.75" hidden="false" customHeight="true" outlineLevel="0" collapsed="false">
      <c r="B37" s="113" t="s">
        <v>257</v>
      </c>
      <c r="C37" s="114" t="s">
        <v>258</v>
      </c>
    </row>
    <row r="38" customFormat="false" ht="7.5" hidden="false" customHeight="true" outlineLevel="0" collapsed="false"/>
    <row r="39" customFormat="false" ht="25.5" hidden="false" customHeight="true" outlineLevel="0" collapsed="false">
      <c r="B39" s="52" t="s">
        <v>259</v>
      </c>
      <c r="C39" s="52"/>
      <c r="D39" s="52"/>
    </row>
    <row r="40" customFormat="false" ht="21.75" hidden="false" customHeight="true" outlineLevel="0" collapsed="false">
      <c r="B40" s="16" t="s">
        <v>25</v>
      </c>
      <c r="C40" s="115" t="s">
        <v>260</v>
      </c>
    </row>
    <row r="41" customFormat="false" ht="21.75" hidden="false" customHeight="true" outlineLevel="0" collapsed="false">
      <c r="B41" s="31" t="s">
        <v>46</v>
      </c>
      <c r="C41" s="115" t="s">
        <v>261</v>
      </c>
    </row>
    <row r="42" customFormat="false" ht="21.75" hidden="false" customHeight="true" outlineLevel="0" collapsed="false">
      <c r="B42" s="27" t="s">
        <v>57</v>
      </c>
      <c r="C42" s="115" t="s">
        <v>262</v>
      </c>
    </row>
    <row r="43" customFormat="false" ht="21.75" hidden="false" customHeight="true" outlineLevel="0" collapsed="false">
      <c r="B43" s="32" t="s">
        <v>85</v>
      </c>
      <c r="C43" s="115" t="s">
        <v>263</v>
      </c>
    </row>
  </sheetData>
  <mergeCells count="9">
    <mergeCell ref="B2:D2"/>
    <mergeCell ref="B3:D3"/>
    <mergeCell ref="B6:D6"/>
    <mergeCell ref="B10:D10"/>
    <mergeCell ref="B20:D20"/>
    <mergeCell ref="B24:D24"/>
    <mergeCell ref="B28:D28"/>
    <mergeCell ref="B33:D33"/>
    <mergeCell ref="B39:D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2026-09-22T09:45:25Z</dcterms:created>
  <dc:creator>openpyxl</dc:creator>
  <dc:description/>
  <dc:language>en-US</dc:language>
  <cp:lastModifiedBy/>
  <dcterms:modified xsi:type="dcterms:W3CDTF">2026-09-22T09:45:25Z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