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2E4F64F4-3F08-4E10-9B93-9C80111F3591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Synthèse BPF" sheetId="1" r:id="rId1"/>
    <sheet name="Organisme" sheetId="2" r:id="rId2"/>
    <sheet name="Actions de formation" sheetId="3" r:id="rId3"/>
    <sheet name="Charges &amp; formateurs" sheetId="4" r:id="rId4"/>
    <sheet name="Paramètres" sheetId="5" r:id="rId5"/>
    <sheet name="Mode d'emploi" sheetId="6" r:id="rId6"/>
  </sheets>
  <definedNames>
    <definedName name="_xlnm._FilterDatabase" localSheetId="2" hidden="1">'Actions de formation'!$A$4:$N$44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6" i="4" l="1"/>
  <c r="D8" i="4"/>
  <c r="C8" i="4"/>
  <c r="N45" i="3"/>
  <c r="I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J30" i="1" s="1"/>
  <c r="K15" i="3"/>
  <c r="J33" i="1" s="1"/>
  <c r="K14" i="3"/>
  <c r="K13" i="3"/>
  <c r="J35" i="1" s="1"/>
  <c r="K12" i="3"/>
  <c r="K11" i="3"/>
  <c r="D9" i="1" s="1"/>
  <c r="K10" i="3"/>
  <c r="K9" i="3"/>
  <c r="K8" i="3"/>
  <c r="K7" i="3"/>
  <c r="K6" i="3"/>
  <c r="K45" i="3" s="1"/>
  <c r="K5" i="3"/>
  <c r="J37" i="1"/>
  <c r="J36" i="1"/>
  <c r="J34" i="1"/>
  <c r="J32" i="1"/>
  <c r="J31" i="1"/>
  <c r="J27" i="1"/>
  <c r="J26" i="1"/>
  <c r="J25" i="1"/>
  <c r="D25" i="1"/>
  <c r="J24" i="1"/>
  <c r="D24" i="1"/>
  <c r="J23" i="1"/>
  <c r="D23" i="1"/>
  <c r="D22" i="1"/>
  <c r="D21" i="1"/>
  <c r="D20" i="1"/>
  <c r="J19" i="1"/>
  <c r="D19" i="1"/>
  <c r="J18" i="1"/>
  <c r="D18" i="1"/>
  <c r="D26" i="1" s="1"/>
  <c r="J17" i="1"/>
  <c r="D17" i="1"/>
  <c r="J16" i="1"/>
  <c r="D16" i="1"/>
  <c r="J15" i="1"/>
  <c r="J20" i="1" s="1"/>
  <c r="D15" i="1"/>
  <c r="J9" i="1"/>
  <c r="G9" i="1"/>
  <c r="A9" i="1"/>
  <c r="J5" i="1"/>
  <c r="G5" i="1"/>
  <c r="D5" i="1"/>
  <c r="A5" i="1"/>
  <c r="E24" i="1" l="1"/>
  <c r="E16" i="1"/>
  <c r="E22" i="1"/>
  <c r="E15" i="1"/>
  <c r="E19" i="1"/>
  <c r="E25" i="1"/>
  <c r="E23" i="1"/>
  <c r="E21" i="1"/>
  <c r="E20" i="1"/>
  <c r="E17" i="1"/>
  <c r="E18" i="1"/>
</calcChain>
</file>

<file path=xl/sharedStrings.xml><?xml version="1.0" encoding="utf-8"?>
<sst xmlns="http://schemas.openxmlformats.org/spreadsheetml/2006/main" count="274" uniqueCount="166">
  <si>
    <t>Synthèse du Bilan Pédagogique et Financier</t>
  </si>
  <si>
    <t>Vue de pilotage — exercice 2027. Reportez ces totaux dans le formulaire officiel. Toute la saisie se fait dans les autres onglets.</t>
  </si>
  <si>
    <t>Produits HT (€)</t>
  </si>
  <si>
    <t>Total des charges (€)</t>
  </si>
  <si>
    <t>Résultat net (€)</t>
  </si>
  <si>
    <t>Nb d'actions</t>
  </si>
  <si>
    <t>Nb de stagiaires</t>
  </si>
  <si>
    <t>Heures-stagiaires</t>
  </si>
  <si>
    <t>Heures formateurs</t>
  </si>
  <si>
    <t>Nb de formateurs</t>
  </si>
  <si>
    <t>Origine des produits (cadre C)</t>
  </si>
  <si>
    <t>Origine du financement</t>
  </si>
  <si>
    <t>Produits HT</t>
  </si>
  <si>
    <t>Part</t>
  </si>
  <si>
    <t>Stagiaires par type (cadre F1)</t>
  </si>
  <si>
    <t>Stagiaires</t>
  </si>
  <si>
    <t>Entreprises (pour leurs salariés)</t>
  </si>
  <si>
    <t>Salariés</t>
  </si>
  <si>
    <t>OPCO / Fonds d'assurance formation</t>
  </si>
  <si>
    <t>Apprentis / alternants</t>
  </si>
  <si>
    <t>CPF (Caisse des dépôts)</t>
  </si>
  <si>
    <t>Demandeurs d'emploi</t>
  </si>
  <si>
    <t>État</t>
  </si>
  <si>
    <t>Particuliers</t>
  </si>
  <si>
    <t>Conseils régionaux</t>
  </si>
  <si>
    <t>Autres publics</t>
  </si>
  <si>
    <t>France Travail</t>
  </si>
  <si>
    <t>Total stagiaires</t>
  </si>
  <si>
    <t>Collectivités territoriales</t>
  </si>
  <si>
    <t>Fonds européens</t>
  </si>
  <si>
    <t>Heures-stagiaires par objectif (cadre F3)</t>
  </si>
  <si>
    <t>Heures-stag.</t>
  </si>
  <si>
    <t>Particuliers (à titre individuel)</t>
  </si>
  <si>
    <t>Diplôme ou titre RNCP</t>
  </si>
  <si>
    <t>Autres organismes de formation</t>
  </si>
  <si>
    <t>Autre certification (RS)</t>
  </si>
  <si>
    <t>Autres produits</t>
  </si>
  <si>
    <t>Autre formation professionnelle</t>
  </si>
  <si>
    <t>Total des produits</t>
  </si>
  <si>
    <t>100%</t>
  </si>
  <si>
    <t>Bilan de compétences</t>
  </si>
  <si>
    <t>VAE</t>
  </si>
  <si>
    <t>Heures-stagiaires par spécialité (cadre F4)</t>
  </si>
  <si>
    <t>Langues</t>
  </si>
  <si>
    <t>Informatique et numérique</t>
  </si>
  <si>
    <t>Management et gestion</t>
  </si>
  <si>
    <t>Commerce et vente</t>
  </si>
  <si>
    <t>Santé et social</t>
  </si>
  <si>
    <t>Sécurité et prévention</t>
  </si>
  <si>
    <t>Développement personnel</t>
  </si>
  <si>
    <t>Comptabilité et finance</t>
  </si>
  <si>
    <t>Représentations graphiques</t>
  </si>
  <si>
    <t>Identification de l'organisme</t>
  </si>
  <si>
    <t>Renseignez les informations de votre organisme et de l'exercice concerné (données reprises dans la synthèse).</t>
  </si>
  <si>
    <t>Raison sociale</t>
  </si>
  <si>
    <t>Institut Horizon Formation</t>
  </si>
  <si>
    <t>Forme juridique</t>
  </si>
  <si>
    <t>SARL</t>
  </si>
  <si>
    <t>N° SIRET</t>
  </si>
  <si>
    <t>812 345 678 00025</t>
  </si>
  <si>
    <t>N° de déclaration d'activité (NDA)</t>
  </si>
  <si>
    <t>84 91 12345 91</t>
  </si>
  <si>
    <t>Code APE / NAF</t>
  </si>
  <si>
    <t>8559A – Formation continue d'adultes</t>
  </si>
  <si>
    <t>Adresse</t>
  </si>
  <si>
    <t>24 rue des Acacias</t>
  </si>
  <si>
    <t>Code postal / Ville</t>
  </si>
  <si>
    <t>34000 Montpellier</t>
  </si>
  <si>
    <t>Représentant légal</t>
  </si>
  <si>
    <t>Claire Dubois</t>
  </si>
  <si>
    <t>Téléphone</t>
  </si>
  <si>
    <t>04 67 12 34 56</t>
  </si>
  <si>
    <t>Adresse e-mail</t>
  </si>
  <si>
    <t>contact@horizon-formation.fr</t>
  </si>
  <si>
    <t>Début de l'exercice</t>
  </si>
  <si>
    <t>Fin de l'exercice</t>
  </si>
  <si>
    <t>Les cellules jaunes sont à compléter.</t>
  </si>
  <si>
    <t>Actions de formation</t>
  </si>
  <si>
    <t>Une ligne = une action. Saisissez à partir de la ligne 5. « Heures-stagiaires » se calcule automatiquement (stagiaires × heures).</t>
  </si>
  <si>
    <t>N°</t>
  </si>
  <si>
    <t>Intitulé de l'action</t>
  </si>
  <si>
    <t>Spécialité</t>
  </si>
  <si>
    <t>Objectif</t>
  </si>
  <si>
    <t>Modalité</t>
  </si>
  <si>
    <t>Type de public</t>
  </si>
  <si>
    <t>Début</t>
  </si>
  <si>
    <t>Fin</t>
  </si>
  <si>
    <t>Nb
stagiaires</t>
  </si>
  <si>
    <t>Heures /
stagiaire</t>
  </si>
  <si>
    <t>Heures-
stagiaires</t>
  </si>
  <si>
    <t>Statut</t>
  </si>
  <si>
    <t>Produit HT
(€)</t>
  </si>
  <si>
    <t>ACT-001</t>
  </si>
  <si>
    <t>Anglais professionnel — niveau B1</t>
  </si>
  <si>
    <t>Présentiel</t>
  </si>
  <si>
    <t>Réalisée</t>
  </si>
  <si>
    <t>ACT-002</t>
  </si>
  <si>
    <t>Bureautique : Excel perfectionnement</t>
  </si>
  <si>
    <t>ACT-003</t>
  </si>
  <si>
    <t>Développement web — titre professionnel</t>
  </si>
  <si>
    <t>Mixte</t>
  </si>
  <si>
    <t>En cours</t>
  </si>
  <si>
    <t>ACT-004</t>
  </si>
  <si>
    <t>Management d'équipe</t>
  </si>
  <si>
    <t>ACT-005</t>
  </si>
  <si>
    <t>Techniques de vente et négociation</t>
  </si>
  <si>
    <t>ACT-006</t>
  </si>
  <si>
    <t>ACT-007</t>
  </si>
  <si>
    <t>VAE — accompagnement</t>
  </si>
  <si>
    <t>À distance (FOAD)</t>
  </si>
  <si>
    <t>ACT-008</t>
  </si>
  <si>
    <t>Comptabilité générale — initiation</t>
  </si>
  <si>
    <t>ACT-009</t>
  </si>
  <si>
    <t>Habilitation électrique B0-H0</t>
  </si>
  <si>
    <t>ACT-010</t>
  </si>
  <si>
    <t>Prévention et secours civiques (PSC1)</t>
  </si>
  <si>
    <t>Planifiée</t>
  </si>
  <si>
    <t>ACT-011</t>
  </si>
  <si>
    <t>Community management</t>
  </si>
  <si>
    <t>ACT-012</t>
  </si>
  <si>
    <t>Espagnol des affaires</t>
  </si>
  <si>
    <t>TOTAL</t>
  </si>
  <si>
    <t>Charges et formateurs</t>
  </si>
  <si>
    <t>Cadres D et E du BPF : moyens pédagogiques et charges de l'exercice. Cellules jaunes à compléter.</t>
  </si>
  <si>
    <t>Moyens : formateurs (cadre E)</t>
  </si>
  <si>
    <t>Catégorie</t>
  </si>
  <si>
    <t>Nombre</t>
  </si>
  <si>
    <t>Heures dispensées</t>
  </si>
  <si>
    <t>Formateurs salariés de l'organisme</t>
  </si>
  <si>
    <t>Formateurs sous-traitants (prestataires)</t>
  </si>
  <si>
    <t>Total</t>
  </si>
  <si>
    <t>Charges de l'exercice (cadre D)</t>
  </si>
  <si>
    <t>Poste de charge</t>
  </si>
  <si>
    <t>Montant HT (€)</t>
  </si>
  <si>
    <t>Salaires des formateurs</t>
  </si>
  <si>
    <t>Achats de prestations de formation (sous-traitance)</t>
  </si>
  <si>
    <t>Autres charges (locaux, matériel, frais)</t>
  </si>
  <si>
    <t>Total des charges</t>
  </si>
  <si>
    <t>Paramètres</t>
  </si>
  <si>
    <t>Listes de référence des menus déroulants — modifiez-les pour adapter le classeur à votre organisme.</t>
  </si>
  <si>
    <t>Objectif de la formation</t>
  </si>
  <si>
    <t>Statut de l'action</t>
  </si>
  <si>
    <t>Annulée</t>
  </si>
  <si>
    <t>Mode d'emploi</t>
  </si>
  <si>
    <t>Comment utiliser ce modèle de bilan pédagogique et financier.</t>
  </si>
  <si>
    <t>À quoi sert ce classeur</t>
  </si>
  <si>
    <t>Ce modèle aide un organisme de formation à préparer son Bilan Pédagogique et Financier (BPF), la déclaration annuelle à transmettre à l'administration. Vous saisissez vos actions de formation et vos charges ; le classeur calcule automatiquement les totaux à reporter dans le formulaire officiel.</t>
  </si>
  <si>
    <t>Les six onglets</t>
  </si>
  <si>
    <t>• Synthèse BPF — totaux et graphiques prêts à reporter (produits par origine, stagiaires, heures). Se lit uniquement.</t>
  </si>
  <si>
    <t>• Organisme — identification et dates de l'exercice (cadres A et B).</t>
  </si>
  <si>
    <t>• Actions de formation — le cœur du classeur : une ligne par action réalisée dans l'année.</t>
  </si>
  <si>
    <t>• Charges &amp; formateurs — moyens pédagogiques et charges de l'exercice (cadres D et E).</t>
  </si>
  <si>
    <t>• Paramètres — les listes des menus déroulants ; modifiez-les pour adapter le classeur.</t>
  </si>
  <si>
    <t>• Mode d'emploi — cette page.</t>
  </si>
  <si>
    <t>Pour démarrer</t>
  </si>
  <si>
    <t>1. Complétez l'onglet Organisme avec vos informations et les dates de l'exercice.</t>
  </si>
  <si>
    <t>2. Dans Actions de formation, remplacez les exemples par vos propres actions (à partir de la ligne 5).</t>
  </si>
  <si>
    <t>3. Pour chaque action : intitulé, spécialité, objectif, modalité, public, dates, nombre de stagiaires, heures par stagiaire, origine du financement et produit HT. Les heures-stagiaires se calculent seules.</t>
  </si>
  <si>
    <t>4. Renseignez vos formateurs et vos charges dans l'onglet Charges &amp; formateurs.</t>
  </si>
  <si>
    <t>5. Consultez la Synthèse BPF et reportez les totaux dans le formulaire officiel.</t>
  </si>
  <si>
    <t>Notions clés</t>
  </si>
  <si>
    <t>Heures-stagiaires = nombre de stagiaires × nombre d'heures suivies. C'est l'unité de mesure de l'activité pédagogique demandée dans le BPF.</t>
  </si>
  <si>
    <t>Produits HT : chiffre d'affaires hors taxes, ventilé par origine du financement (entreprises, OPCO, CPF, financeurs publics, particuliers…), ce qui correspond au cadre C du bilan.</t>
  </si>
  <si>
    <t>Origine du financement : sélectionnez qui a payé la formation. La synthèse regroupe automatiquement les montants par financeur.</t>
  </si>
  <si>
    <t>Cellules calculées (ne pas modifier)</t>
  </si>
  <si>
    <t>Les heures-stagiaires et la ligne TOTAL (onglet Actions), ainsi que l'ensemble de la Synthèse BPF, sont automatiques. Ne saisissez que dans les cellules blanches ou jaunes.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</si>
</sst>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#,##0&quot; €&quot;"/>
    <numFmt numFmtId="165" formatCode="[$-40C]#,##0"/>
    <numFmt numFmtId="166" formatCode="0.0%"/>
  </numFmts>
  <fonts count="25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sz val="10.5"/>
      <color rgb="FF99F6E4"/>
      <name val="Calibri"/>
      <charset val="1"/>
    </font>
    <font>
      <b/>
      <sz val="9.5"/>
      <color rgb="FFFFFFFF"/>
      <name val="Calibri"/>
      <charset val="1"/>
    </font>
    <font>
      <b/>
      <sz val="19"/>
      <color rgb="FF134E4A"/>
      <name val="Calibri"/>
      <charset val="1"/>
    </font>
    <font>
      <b/>
      <sz val="19"/>
      <color rgb="FFB45309"/>
      <name val="Calibri"/>
      <charset val="1"/>
    </font>
    <font>
      <b/>
      <sz val="19"/>
      <color rgb="FF0F766E"/>
      <name val="Calibri"/>
      <charset val="1"/>
    </font>
    <font>
      <b/>
      <sz val="19"/>
      <color rgb="FF0891B2"/>
      <name val="Calibri"/>
      <charset val="1"/>
    </font>
    <font>
      <b/>
      <sz val="12"/>
      <color rgb="FF134E4A"/>
      <name val="Calibri"/>
      <charset val="1"/>
    </font>
    <font>
      <b/>
      <sz val="10"/>
      <color rgb="FFFFFFFF"/>
      <name val="Calibri"/>
      <charset val="1"/>
    </font>
    <font>
      <sz val="9.5"/>
      <color rgb="FF0F172A"/>
      <name val="Calibri"/>
      <charset val="1"/>
    </font>
    <font>
      <b/>
      <sz val="10"/>
      <color rgb="FF0F172A"/>
      <name val="Calibri"/>
      <charset val="1"/>
    </font>
    <font>
      <b/>
      <sz val="11"/>
      <color rgb="FF0F172A"/>
      <name val="Calibri"/>
      <charset val="1"/>
    </font>
    <font>
      <sz val="11"/>
      <color rgb="FF0F766E"/>
      <name val="Calibri"/>
      <charset val="1"/>
    </font>
    <font>
      <sz val="9.5"/>
      <color rgb="FF64748B"/>
      <name val="Calibri"/>
      <charset val="1"/>
    </font>
    <font>
      <b/>
      <sz val="10.5"/>
      <color rgb="FFFFFFFF"/>
      <name val="Calibri"/>
      <charset val="1"/>
    </font>
    <font>
      <b/>
      <sz val="10"/>
      <color rgb="FF0F766E"/>
      <name val="Calibri"/>
      <charset val="1"/>
    </font>
    <font>
      <sz val="10"/>
      <color rgb="FF0F172A"/>
      <name val="Calibri"/>
      <charset val="1"/>
    </font>
    <font>
      <b/>
      <sz val="11"/>
      <color rgb="FFFFFFFF"/>
      <name val="Calibri"/>
      <charset val="1"/>
    </font>
    <font>
      <b/>
      <sz val="12"/>
      <color rgb="FF0F766E"/>
      <name val="Calibri"/>
      <charset val="1"/>
    </font>
    <font>
      <sz val="10.5"/>
      <color rgb="FF0F172A"/>
      <name val="Calibri"/>
      <charset val="1"/>
    </font>
    <font>
      <sz val="10.5"/>
      <color rgb="FF0F766E"/>
      <name val="Calibri"/>
      <charset val="1"/>
    </font>
    <font>
      <b/>
      <sz val="10.5"/>
      <color rgb="FF0F172A"/>
      <name val="Calibri"/>
      <charset val="1"/>
    </font>
    <font>
      <b/>
      <sz val="12.5"/>
      <color rgb="FF0F766E"/>
      <name val="Calibri"/>
      <charset val="1"/>
    </font>
    <font>
      <sz val="11"/>
      <color rgb="FF0F172A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34E4A"/>
        <bgColor rgb="FF115E59"/>
      </patternFill>
    </fill>
    <fill>
      <patternFill patternType="solid">
        <fgColor rgb="FFB45309"/>
        <bgColor rgb="FF993366"/>
      </patternFill>
    </fill>
    <fill>
      <patternFill patternType="solid">
        <fgColor rgb="FF0F766E"/>
        <bgColor rgb="FF115E59"/>
      </patternFill>
    </fill>
    <fill>
      <patternFill patternType="solid">
        <fgColor rgb="FF0891B2"/>
        <bgColor rgb="FF0F766E"/>
      </patternFill>
    </fill>
    <fill>
      <patternFill patternType="solid">
        <fgColor rgb="FFF0FDFA"/>
        <bgColor rgb="FFECFDF5"/>
      </patternFill>
    </fill>
    <fill>
      <patternFill patternType="solid">
        <fgColor rgb="FFD1FAE5"/>
        <bgColor rgb="FFCCFBF1"/>
      </patternFill>
    </fill>
    <fill>
      <patternFill patternType="solid">
        <fgColor rgb="FFECFDF5"/>
        <bgColor rgb="FFF0FDFA"/>
      </patternFill>
    </fill>
    <fill>
      <patternFill patternType="solid">
        <fgColor rgb="FFFEFCE8"/>
        <bgColor rgb="FFFFFFFF"/>
      </patternFill>
    </fill>
    <fill>
      <patternFill patternType="solid">
        <fgColor rgb="FFFFFFFF"/>
        <bgColor rgb="FFFEFCE8"/>
      </patternFill>
    </fill>
  </fills>
  <borders count="8">
    <border>
      <left/>
      <right/>
      <top/>
      <bottom/>
      <diagonal/>
    </border>
    <border>
      <left style="thin">
        <color rgb="FF134E4A"/>
      </left>
      <right style="thin">
        <color rgb="FF134E4A"/>
      </right>
      <top style="thin">
        <color rgb="FF134E4A"/>
      </top>
      <bottom style="thin">
        <color rgb="FF134E4A"/>
      </bottom>
      <diagonal/>
    </border>
    <border>
      <left style="thin">
        <color rgb="FFB45309"/>
      </left>
      <right style="thin">
        <color rgb="FFB45309"/>
      </right>
      <top style="thin">
        <color rgb="FFB45309"/>
      </top>
      <bottom style="thin">
        <color rgb="FFB45309"/>
      </bottom>
      <diagonal/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  <diagonal/>
    </border>
    <border>
      <left style="thin">
        <color rgb="FF0891B2"/>
      </left>
      <right style="thin">
        <color rgb="FF0891B2"/>
      </right>
      <top style="thin">
        <color rgb="FF0891B2"/>
      </top>
      <bottom style="thin">
        <color rgb="FF0891B2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 style="thin">
        <color rgb="FFFACC15"/>
      </left>
      <right style="thin">
        <color rgb="FFFACC15"/>
      </right>
      <top style="thin">
        <color rgb="FFFACC15"/>
      </top>
      <bottom style="thin">
        <color rgb="FFFACC15"/>
      </bottom>
      <diagonal/>
    </border>
  </borders>
  <cellStyleXfs count="1">
    <xf numFmtId="0" fontId="0" fillId="0" borderId="0"/>
  </cellStyleXfs>
  <cellXfs count="62">
    <xf numFmtId="0" fontId="0" fillId="0" borderId="0" xfId="0"/>
    <xf numFmtId="1" fontId="5" fillId="6" borderId="2" xfId="0" applyNumberFormat="1" applyFont="1" applyFill="1" applyBorder="1" applyAlignment="1">
      <alignment horizontal="left" vertical="center" indent="1"/>
    </xf>
    <xf numFmtId="165" fontId="7" fillId="6" borderId="4" xfId="0" applyNumberFormat="1" applyFont="1" applyFill="1" applyBorder="1" applyAlignment="1">
      <alignment horizontal="left" vertical="center" indent="1"/>
    </xf>
    <xf numFmtId="165" fontId="4" fillId="6" borderId="1" xfId="0" applyNumberFormat="1" applyFont="1" applyFill="1" applyBorder="1" applyAlignment="1">
      <alignment horizontal="left" vertical="center" indent="1"/>
    </xf>
    <xf numFmtId="1" fontId="6" fillId="6" borderId="3" xfId="0" applyNumberFormat="1" applyFont="1" applyFill="1" applyBorder="1" applyAlignment="1">
      <alignment horizontal="left" vertical="center" indent="1"/>
    </xf>
    <xf numFmtId="1" fontId="7" fillId="6" borderId="4" xfId="0" applyNumberFormat="1" applyFont="1" applyFill="1" applyBorder="1" applyAlignment="1">
      <alignment horizontal="left" vertical="center" indent="1"/>
    </xf>
    <xf numFmtId="164" fontId="6" fillId="6" borderId="3" xfId="0" applyNumberFormat="1" applyFont="1" applyFill="1" applyBorder="1" applyAlignment="1">
      <alignment horizontal="left" vertical="center" indent="1"/>
    </xf>
    <xf numFmtId="164" fontId="5" fillId="6" borderId="2" xfId="0" applyNumberFormat="1" applyFont="1" applyFill="1" applyBorder="1" applyAlignment="1">
      <alignment horizontal="left" vertical="center" indent="1"/>
    </xf>
    <xf numFmtId="164" fontId="4" fillId="6" borderId="1" xfId="0" applyNumberFormat="1" applyFont="1" applyFill="1" applyBorder="1" applyAlignment="1">
      <alignment horizontal="left" vertical="center" indent="1"/>
    </xf>
    <xf numFmtId="0" fontId="3" fillId="5" borderId="4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9" fillId="4" borderId="5" xfId="0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164" fontId="11" fillId="7" borderId="5" xfId="0" applyNumberFormat="1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left" vertical="center"/>
    </xf>
    <xf numFmtId="0" fontId="13" fillId="9" borderId="7" xfId="0" applyFont="1" applyFill="1" applyBorder="1" applyAlignment="1">
      <alignment horizontal="left" vertical="center"/>
    </xf>
    <xf numFmtId="14" fontId="13" fillId="9" borderId="7" xfId="0" applyNumberFormat="1" applyFont="1" applyFill="1" applyBorder="1" applyAlignment="1">
      <alignment horizontal="left" vertical="center"/>
    </xf>
    <xf numFmtId="0" fontId="14" fillId="0" borderId="0" xfId="0" applyFont="1"/>
    <xf numFmtId="0" fontId="15" fillId="4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1" fontId="17" fillId="0" borderId="5" xfId="0" applyNumberFormat="1" applyFont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left" vertical="center" wrapText="1"/>
    </xf>
    <xf numFmtId="0" fontId="0" fillId="2" borderId="5" xfId="0" applyFill="1" applyBorder="1"/>
    <xf numFmtId="0" fontId="18" fillId="2" borderId="5" xfId="0" applyFont="1" applyFill="1" applyBorder="1"/>
    <xf numFmtId="0" fontId="18" fillId="2" borderId="5" xfId="0" applyFont="1" applyFill="1" applyBorder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164" fontId="18" fillId="2" borderId="5" xfId="0" applyNumberFormat="1" applyFont="1" applyFill="1" applyBorder="1" applyAlignment="1">
      <alignment horizontal="center" vertical="center"/>
    </xf>
    <xf numFmtId="0" fontId="19" fillId="0" borderId="0" xfId="0" applyFont="1"/>
    <xf numFmtId="0" fontId="15" fillId="4" borderId="5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left" vertical="center"/>
    </xf>
    <xf numFmtId="1" fontId="21" fillId="9" borderId="7" xfId="0" applyNumberFormat="1" applyFont="1" applyFill="1" applyBorder="1" applyAlignment="1">
      <alignment horizontal="center" vertical="center"/>
    </xf>
    <xf numFmtId="165" fontId="21" fillId="9" borderId="7" xfId="0" applyNumberFormat="1" applyFont="1" applyFill="1" applyBorder="1" applyAlignment="1">
      <alignment horizontal="center" vertical="center"/>
    </xf>
    <xf numFmtId="0" fontId="22" fillId="7" borderId="5" xfId="0" applyFont="1" applyFill="1" applyBorder="1" applyAlignment="1">
      <alignment horizontal="left" vertical="center"/>
    </xf>
    <xf numFmtId="1" fontId="22" fillId="7" borderId="5" xfId="0" applyNumberFormat="1" applyFont="1" applyFill="1" applyBorder="1" applyAlignment="1">
      <alignment horizontal="center" vertical="center"/>
    </xf>
    <xf numFmtId="165" fontId="22" fillId="7" borderId="5" xfId="0" applyNumberFormat="1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left" vertical="center" wrapText="1"/>
    </xf>
    <xf numFmtId="164" fontId="21" fillId="9" borderId="7" xfId="0" applyNumberFormat="1" applyFont="1" applyFill="1" applyBorder="1" applyAlignment="1">
      <alignment horizontal="center" vertical="center"/>
    </xf>
    <xf numFmtId="164" fontId="12" fillId="7" borderId="5" xfId="0" applyNumberFormat="1" applyFont="1" applyFill="1" applyBorder="1" applyAlignment="1">
      <alignment horizontal="center" vertical="center"/>
    </xf>
    <xf numFmtId="0" fontId="20" fillId="10" borderId="5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1" fontId="10" fillId="0" borderId="6" xfId="0" applyNumberFormat="1" applyFont="1" applyBorder="1" applyAlignment="1">
      <alignment horizontal="center" vertical="center"/>
    </xf>
    <xf numFmtId="0" fontId="11" fillId="7" borderId="6" xfId="0" applyFont="1" applyFill="1" applyBorder="1" applyAlignment="1">
      <alignment horizontal="left" vertical="center"/>
    </xf>
    <xf numFmtId="1" fontId="11" fillId="7" borderId="6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165" fontId="10" fillId="0" borderId="6" xfId="0" applyNumberFormat="1" applyFont="1" applyBorder="1" applyAlignment="1">
      <alignment horizontal="center" vertical="center"/>
    </xf>
  </cellXfs>
  <cellStyles count="1">
    <cellStyle name="Standard" xfId="0" builtinId="0"/>
  </cellStyles>
  <dxfs count="4">
    <dxf>
      <font>
        <b/>
        <sz val="10"/>
        <color rgb="FF991B1B"/>
        <name val="Calibri"/>
        <charset val="1"/>
      </font>
      <fill>
        <patternFill>
          <bgColor rgb="FFFEE2E2"/>
        </patternFill>
      </fill>
    </dxf>
    <dxf>
      <font>
        <b/>
        <sz val="10"/>
        <color rgb="FF3730A3"/>
        <name val="Calibri"/>
        <charset val="1"/>
      </font>
      <fill>
        <patternFill>
          <bgColor rgb="FFE0E7FF"/>
        </patternFill>
      </fill>
    </dxf>
    <dxf>
      <font>
        <b/>
        <sz val="10"/>
        <color rgb="FF115E59"/>
        <name val="Calibri"/>
        <charset val="1"/>
      </font>
      <fill>
        <patternFill>
          <bgColor rgb="FFCCFBF1"/>
        </patternFill>
      </fill>
    </dxf>
    <dxf>
      <font>
        <b/>
        <sz val="10"/>
        <color rgb="FF166534"/>
        <name val="Calibri"/>
        <charset val="1"/>
      </font>
      <fill>
        <patternFill>
          <bgColor rgb="FFDCFC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0FDFA"/>
      <rgbColor rgb="FFFF00FF"/>
      <rgbColor rgb="FF5EEAD4"/>
      <rgbColor rgb="FF800000"/>
      <rgbColor rgb="FF166534"/>
      <rgbColor rgb="FF000080"/>
      <rgbColor rgb="FF808000"/>
      <rgbColor rgb="FF800080"/>
      <rgbColor rgb="FF0F766E"/>
      <rgbColor rgb="FFD9D9D9"/>
      <rgbColor rgb="FF878787"/>
      <rgbColor rgb="FF9999FF"/>
      <rgbColor rgb="FFB45309"/>
      <rgbColor rgb="FFFEFCE8"/>
      <rgbColor rgb="FFCCFBF1"/>
      <rgbColor rgb="FF660066"/>
      <rgbColor rgb="FFFF8080"/>
      <rgbColor rgb="FF115E59"/>
      <rgbColor rgb="FFD1D5DB"/>
      <rgbColor rgb="FF000080"/>
      <rgbColor rgb="FFFF00FF"/>
      <rgbColor rgb="FFFFFF00"/>
      <rgbColor rgb="FF67E8F9"/>
      <rgbColor rgb="FF800080"/>
      <rgbColor rgb="FF800000"/>
      <rgbColor rgb="FF0891B2"/>
      <rgbColor rgb="FF0000FF"/>
      <rgbColor rgb="FF14B8A6"/>
      <rgbColor rgb="FFDCFCE7"/>
      <rgbColor rgb="FFD1FAE5"/>
      <rgbColor rgb="FFECFDF5"/>
      <rgbColor rgb="FF99F6E4"/>
      <rgbColor rgb="FFFEE2E2"/>
      <rgbColor rgb="FFE0E7FF"/>
      <rgbColor rgb="FFFCD34D"/>
      <rgbColor rgb="FF4F81BD"/>
      <rgbColor rgb="FF2DD4BF"/>
      <rgbColor rgb="FF99CC00"/>
      <rgbColor rgb="FFFACC15"/>
      <rgbColor rgb="FFF59E0B"/>
      <rgbColor rgb="FFFF6600"/>
      <rgbColor rgb="FF64748B"/>
      <rgbColor rgb="FF94A3B8"/>
      <rgbColor rgb="FF134E4A"/>
      <rgbColor rgb="FF339966"/>
      <rgbColor rgb="FF0F172A"/>
      <rgbColor rgb="FF333300"/>
      <rgbColor rgb="FF991B1B"/>
      <rgbColor rgb="FF993366"/>
      <rgbColor rgb="FF3730A3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Produits par origine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'Synthèse BPF'!$D$14</c:f>
              <c:strCache>
                <c:ptCount val="1"/>
                <c:pt idx="0">
                  <c:v>Produits HT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34E4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49F9-4BEE-B281-5E95A58680A5}"/>
              </c:ext>
            </c:extLst>
          </c:dPt>
          <c:dPt>
            <c:idx val="1"/>
            <c:bubble3D val="0"/>
            <c:spPr>
              <a:solidFill>
                <a:srgbClr val="0F766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49F9-4BEE-B281-5E95A58680A5}"/>
              </c:ext>
            </c:extLst>
          </c:dPt>
          <c:dPt>
            <c:idx val="2"/>
            <c:bubble3D val="0"/>
            <c:spPr>
              <a:solidFill>
                <a:srgbClr val="14B8A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49F9-4BEE-B281-5E95A58680A5}"/>
              </c:ext>
            </c:extLst>
          </c:dPt>
          <c:dPt>
            <c:idx val="3"/>
            <c:bubble3D val="0"/>
            <c:spPr>
              <a:solidFill>
                <a:srgbClr val="2DD4B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49F9-4BEE-B281-5E95A58680A5}"/>
              </c:ext>
            </c:extLst>
          </c:dPt>
          <c:dPt>
            <c:idx val="4"/>
            <c:bubble3D val="0"/>
            <c:spPr>
              <a:solidFill>
                <a:srgbClr val="5EEAD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49F9-4BEE-B281-5E95A58680A5}"/>
              </c:ext>
            </c:extLst>
          </c:dPt>
          <c:dPt>
            <c:idx val="5"/>
            <c:bubble3D val="0"/>
            <c:spPr>
              <a:solidFill>
                <a:srgbClr val="B4530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49F9-4BEE-B281-5E95A58680A5}"/>
              </c:ext>
            </c:extLst>
          </c:dPt>
          <c:dPt>
            <c:idx val="6"/>
            <c:bubble3D val="0"/>
            <c:spPr>
              <a:solidFill>
                <a:srgbClr val="F59E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49F9-4BEE-B281-5E95A58680A5}"/>
              </c:ext>
            </c:extLst>
          </c:dPt>
          <c:dPt>
            <c:idx val="7"/>
            <c:bubble3D val="0"/>
            <c:spPr>
              <a:solidFill>
                <a:srgbClr val="FCD3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49F9-4BEE-B281-5E95A58680A5}"/>
              </c:ext>
            </c:extLst>
          </c:dPt>
          <c:dPt>
            <c:idx val="8"/>
            <c:bubble3D val="0"/>
            <c:spPr>
              <a:solidFill>
                <a:srgbClr val="0891B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49F9-4BEE-B281-5E95A58680A5}"/>
              </c:ext>
            </c:extLst>
          </c:dPt>
          <c:dPt>
            <c:idx val="9"/>
            <c:bubble3D val="0"/>
            <c:spPr>
              <a:solidFill>
                <a:srgbClr val="67E8F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3-49F9-4BEE-B281-5E95A58680A5}"/>
              </c:ext>
            </c:extLst>
          </c:dPt>
          <c:dPt>
            <c:idx val="10"/>
            <c:bubble3D val="0"/>
            <c:spPr>
              <a:solidFill>
                <a:srgbClr val="94A3B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5-49F9-4BEE-B281-5E95A58680A5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49F9-4BEE-B281-5E95A58680A5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49F9-4BEE-B281-5E95A58680A5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49F9-4BEE-B281-5E95A58680A5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49F9-4BEE-B281-5E95A58680A5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49F9-4BEE-B281-5E95A58680A5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49F9-4BEE-B281-5E95A58680A5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49F9-4BEE-B281-5E95A58680A5}"/>
                </c:ext>
              </c:extLst>
            </c:dLbl>
            <c:dLbl>
              <c:idx val="7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49F9-4BEE-B281-5E95A58680A5}"/>
                </c:ext>
              </c:extLst>
            </c:dLbl>
            <c:dLbl>
              <c:idx val="8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49F9-4BEE-B281-5E95A58680A5}"/>
                </c:ext>
              </c:extLst>
            </c:dLbl>
            <c:dLbl>
              <c:idx val="9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3-49F9-4BEE-B281-5E95A58680A5}"/>
                </c:ext>
              </c:extLst>
            </c:dLbl>
            <c:dLbl>
              <c:idx val="1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5-49F9-4BEE-B281-5E95A58680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'Synthèse BPF'!$A$15:$A$25</c:f>
              <c:strCache>
                <c:ptCount val="11"/>
                <c:pt idx="0">
                  <c:v>Entreprises (pour leurs salariés)</c:v>
                </c:pt>
                <c:pt idx="1">
                  <c:v>OPCO / Fonds d'assurance formation</c:v>
                </c:pt>
                <c:pt idx="2">
                  <c:v>CPF (Caisse des dépôts)</c:v>
                </c:pt>
                <c:pt idx="3">
                  <c:v>État</c:v>
                </c:pt>
                <c:pt idx="4">
                  <c:v>Conseils régionaux</c:v>
                </c:pt>
                <c:pt idx="5">
                  <c:v>France Travail</c:v>
                </c:pt>
                <c:pt idx="6">
                  <c:v>Collectivités territoriales</c:v>
                </c:pt>
                <c:pt idx="7">
                  <c:v>Fonds européens</c:v>
                </c:pt>
                <c:pt idx="8">
                  <c:v>Particuliers (à titre individuel)</c:v>
                </c:pt>
                <c:pt idx="9">
                  <c:v>Autres organismes de formation</c:v>
                </c:pt>
                <c:pt idx="10">
                  <c:v>Autres produits</c:v>
                </c:pt>
              </c:strCache>
            </c:strRef>
          </c:cat>
          <c:val>
            <c:numRef>
              <c:f>'Synthèse BPF'!$D$15:$D$25</c:f>
              <c:numCache>
                <c:formatCode>[$-40C]#,##0" €"</c:formatCode>
                <c:ptCount val="11"/>
                <c:pt idx="0">
                  <c:v>22740</c:v>
                </c:pt>
                <c:pt idx="1">
                  <c:v>38425</c:v>
                </c:pt>
                <c:pt idx="2">
                  <c:v>15000</c:v>
                </c:pt>
                <c:pt idx="3">
                  <c:v>0</c:v>
                </c:pt>
                <c:pt idx="4">
                  <c:v>72000</c:v>
                </c:pt>
                <c:pt idx="5">
                  <c:v>14700</c:v>
                </c:pt>
                <c:pt idx="6">
                  <c:v>2250</c:v>
                </c:pt>
                <c:pt idx="7">
                  <c:v>0</c:v>
                </c:pt>
                <c:pt idx="8">
                  <c:v>4200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F9-4BEE-B281-5E95A5868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Stagiaires par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'Synthèse BPF'!$J$14</c:f>
              <c:strCache>
                <c:ptCount val="1"/>
                <c:pt idx="0">
                  <c:v>Stagiaires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F766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B940-44C6-81A2-0B9C08B0D2EC}"/>
              </c:ext>
            </c:extLst>
          </c:dPt>
          <c:dPt>
            <c:idx val="1"/>
            <c:invertIfNegative val="0"/>
            <c:bubble3D val="0"/>
            <c:spPr>
              <a:solidFill>
                <a:srgbClr val="14B8A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B940-44C6-81A2-0B9C08B0D2EC}"/>
              </c:ext>
            </c:extLst>
          </c:dPt>
          <c:dPt>
            <c:idx val="2"/>
            <c:invertIfNegative val="0"/>
            <c:bubble3D val="0"/>
            <c:spPr>
              <a:solidFill>
                <a:srgbClr val="0891B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B940-44C6-81A2-0B9C08B0D2EC}"/>
              </c:ext>
            </c:extLst>
          </c:dPt>
          <c:dPt>
            <c:idx val="3"/>
            <c:invertIfNegative val="0"/>
            <c:bubble3D val="0"/>
            <c:spPr>
              <a:solidFill>
                <a:srgbClr val="F59E0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B940-44C6-81A2-0B9C08B0D2EC}"/>
              </c:ext>
            </c:extLst>
          </c:dPt>
          <c:dPt>
            <c:idx val="4"/>
            <c:invertIfNegative val="0"/>
            <c:bubble3D val="0"/>
            <c:spPr>
              <a:solidFill>
                <a:srgbClr val="94A3B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B940-44C6-81A2-0B9C08B0D2EC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B940-44C6-81A2-0B9C08B0D2EC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B940-44C6-81A2-0B9C08B0D2EC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B940-44C6-81A2-0B9C08B0D2EC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B940-44C6-81A2-0B9C08B0D2EC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B940-44C6-81A2-0B9C08B0D2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'Synthèse BPF'!$G$15:$G$19</c:f>
              <c:strCache>
                <c:ptCount val="5"/>
                <c:pt idx="0">
                  <c:v>Salariés</c:v>
                </c:pt>
                <c:pt idx="1">
                  <c:v>Apprentis / alternants</c:v>
                </c:pt>
                <c:pt idx="2">
                  <c:v>Demandeurs d'emploi</c:v>
                </c:pt>
                <c:pt idx="3">
                  <c:v>Particuliers</c:v>
                </c:pt>
                <c:pt idx="4">
                  <c:v>Autres publics</c:v>
                </c:pt>
              </c:strCache>
            </c:strRef>
          </c:cat>
          <c:val>
            <c:numRef>
              <c:f>'Synthèse BPF'!$J$15:$J$19</c:f>
              <c:numCache>
                <c:formatCode>0</c:formatCode>
                <c:ptCount val="5"/>
                <c:pt idx="0">
                  <c:v>50</c:v>
                </c:pt>
                <c:pt idx="1">
                  <c:v>10</c:v>
                </c:pt>
                <c:pt idx="2">
                  <c:v>26</c:v>
                </c:pt>
                <c:pt idx="3">
                  <c:v>18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40-44C6-81A2-0B9C08B0D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35875"/>
        <c:axId val="19336668"/>
      </c:barChart>
      <c:catAx>
        <c:axId val="457358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9336668"/>
        <c:crosses val="autoZero"/>
        <c:auto val="1"/>
        <c:lblAlgn val="ctr"/>
        <c:lblOffset val="100"/>
        <c:noMultiLvlLbl val="0"/>
      </c:catAx>
      <c:valAx>
        <c:axId val="193366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57358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Heures-stagiaires par spécialité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'Synthèse BPF'!$J$29</c:f>
              <c:strCache>
                <c:ptCount val="1"/>
                <c:pt idx="0">
                  <c:v>Heures-stag.</c:v>
                </c:pt>
              </c:strCache>
            </c:strRef>
          </c:tx>
          <c:spPr>
            <a:solidFill>
              <a:srgbClr val="0F766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'Synthèse BPF'!$G$30:$G$37</c:f>
              <c:strCache>
                <c:ptCount val="8"/>
                <c:pt idx="0">
                  <c:v>Langues</c:v>
                </c:pt>
                <c:pt idx="1">
                  <c:v>Informatique et numérique</c:v>
                </c:pt>
                <c:pt idx="2">
                  <c:v>Management et gestion</c:v>
                </c:pt>
                <c:pt idx="3">
                  <c:v>Commerce et vente</c:v>
                </c:pt>
                <c:pt idx="4">
                  <c:v>Santé et social</c:v>
                </c:pt>
                <c:pt idx="5">
                  <c:v>Sécurité et prévention</c:v>
                </c:pt>
                <c:pt idx="6">
                  <c:v>Développement personnel</c:v>
                </c:pt>
                <c:pt idx="7">
                  <c:v>Comptabilité et finance</c:v>
                </c:pt>
              </c:strCache>
            </c:strRef>
          </c:cat>
          <c:val>
            <c:numRef>
              <c:f>'Synthèse BPF'!$J$30:$J$37</c:f>
              <c:numCache>
                <c:formatCode>[$-40C]#,##0</c:formatCode>
                <c:ptCount val="8"/>
                <c:pt idx="0">
                  <c:v>530</c:v>
                </c:pt>
                <c:pt idx="1">
                  <c:v>5010</c:v>
                </c:pt>
                <c:pt idx="2">
                  <c:v>252</c:v>
                </c:pt>
                <c:pt idx="3">
                  <c:v>1885</c:v>
                </c:pt>
                <c:pt idx="4">
                  <c:v>120</c:v>
                </c:pt>
                <c:pt idx="5">
                  <c:v>273</c:v>
                </c:pt>
                <c:pt idx="6">
                  <c:v>144</c:v>
                </c:pt>
                <c:pt idx="7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73-4DB6-BCCF-0386509CB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28342"/>
        <c:axId val="40363043"/>
      </c:barChart>
      <c:catAx>
        <c:axId val="9192834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0363043"/>
        <c:crosses val="autoZero"/>
        <c:auto val="1"/>
        <c:lblAlgn val="ctr"/>
        <c:lblOffset val="100"/>
        <c:noMultiLvlLbl val="0"/>
      </c:catAx>
      <c:valAx>
        <c:axId val="4036304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C]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192834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5</xdr:col>
      <xdr:colOff>666750</xdr:colOff>
      <xdr:row>53</xdr:row>
      <xdr:rowOff>32400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53</xdr:row>
      <xdr:rowOff>76200</xdr:rowOff>
    </xdr:from>
    <xdr:to>
      <xdr:col>12</xdr:col>
      <xdr:colOff>66675</xdr:colOff>
      <xdr:row>67</xdr:row>
      <xdr:rowOff>108600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714376</xdr:colOff>
      <xdr:row>39</xdr:row>
      <xdr:rowOff>0</xdr:rowOff>
    </xdr:from>
    <xdr:to>
      <xdr:col>12</xdr:col>
      <xdr:colOff>67546</xdr:colOff>
      <xdr:row>53</xdr:row>
      <xdr:rowOff>32400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GridLines="0" tabSelected="1" zoomScaleNormal="100" workbookViewId="0">
      <selection activeCell="Q48" sqref="Q48"/>
    </sheetView>
  </sheetViews>
  <sheetFormatPr baseColWidth="10" defaultColWidth="8.7109375" defaultRowHeight="15" x14ac:dyDescent="0.25"/>
  <cols>
    <col min="1" max="12" width="12" customWidth="1"/>
  </cols>
  <sheetData>
    <row r="1" spans="1:12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8" customHeight="1" x14ac:dyDescent="0.25">
      <c r="A4" s="12" t="s">
        <v>2</v>
      </c>
      <c r="B4" s="12"/>
      <c r="C4" s="12"/>
      <c r="D4" s="11" t="s">
        <v>3</v>
      </c>
      <c r="E4" s="11"/>
      <c r="F4" s="11"/>
      <c r="G4" s="10" t="s">
        <v>4</v>
      </c>
      <c r="H4" s="10"/>
      <c r="I4" s="10"/>
      <c r="J4" s="9" t="s">
        <v>5</v>
      </c>
      <c r="K4" s="9"/>
      <c r="L4" s="9"/>
    </row>
    <row r="5" spans="1:12" ht="19.5" customHeight="1" x14ac:dyDescent="0.25">
      <c r="A5" s="8">
        <f>SUM('Actions de formation'!$N$5:$N$44)</f>
        <v>169315</v>
      </c>
      <c r="B5" s="8"/>
      <c r="C5" s="8"/>
      <c r="D5" s="7">
        <f>'Charges &amp; formateurs'!$C$16</f>
        <v>141000</v>
      </c>
      <c r="E5" s="7"/>
      <c r="F5" s="7"/>
      <c r="G5" s="6">
        <f>SUM('Actions de formation'!$N$5:$N$44)-'Charges &amp; formateurs'!$C$16</f>
        <v>28315</v>
      </c>
      <c r="H5" s="6"/>
      <c r="I5" s="6"/>
      <c r="J5" s="5">
        <f>COUNTA('Actions de formation'!$A$5:$A$44)</f>
        <v>12</v>
      </c>
      <c r="K5" s="5"/>
      <c r="L5" s="5"/>
    </row>
    <row r="6" spans="1:12" ht="19.5" customHeight="1" x14ac:dyDescent="0.25">
      <c r="A6" s="8"/>
      <c r="B6" s="8"/>
      <c r="C6" s="8"/>
      <c r="D6" s="7"/>
      <c r="E6" s="7"/>
      <c r="F6" s="7"/>
      <c r="G6" s="6"/>
      <c r="H6" s="6"/>
      <c r="I6" s="6"/>
      <c r="J6" s="5"/>
      <c r="K6" s="5"/>
      <c r="L6" s="5"/>
    </row>
    <row r="8" spans="1:12" ht="18" customHeight="1" x14ac:dyDescent="0.25">
      <c r="A8" s="10" t="s">
        <v>6</v>
      </c>
      <c r="B8" s="10"/>
      <c r="C8" s="10"/>
      <c r="D8" s="12" t="s">
        <v>7</v>
      </c>
      <c r="E8" s="12"/>
      <c r="F8" s="12"/>
      <c r="G8" s="9" t="s">
        <v>8</v>
      </c>
      <c r="H8" s="9"/>
      <c r="I8" s="9"/>
      <c r="J8" s="11" t="s">
        <v>9</v>
      </c>
      <c r="K8" s="11"/>
      <c r="L8" s="11"/>
    </row>
    <row r="9" spans="1:12" ht="19.5" customHeight="1" x14ac:dyDescent="0.25">
      <c r="A9" s="4">
        <f>SUM('Actions de formation'!$I$5:$I$44)</f>
        <v>119</v>
      </c>
      <c r="B9" s="4"/>
      <c r="C9" s="4"/>
      <c r="D9" s="3">
        <f>SUM('Actions de formation'!$K$5:$K$44)</f>
        <v>9194</v>
      </c>
      <c r="E9" s="3"/>
      <c r="F9" s="3"/>
      <c r="G9" s="2">
        <f>'Charges &amp; formateurs'!$D$8</f>
        <v>1030</v>
      </c>
      <c r="H9" s="2"/>
      <c r="I9" s="2"/>
      <c r="J9" s="1">
        <f>'Charges &amp; formateurs'!$C$8</f>
        <v>7</v>
      </c>
      <c r="K9" s="1"/>
      <c r="L9" s="1"/>
    </row>
    <row r="10" spans="1:12" ht="19.5" customHeight="1" x14ac:dyDescent="0.25">
      <c r="A10" s="4"/>
      <c r="B10" s="4"/>
      <c r="C10" s="4"/>
      <c r="D10" s="3"/>
      <c r="E10" s="3"/>
      <c r="F10" s="3"/>
      <c r="G10" s="2"/>
      <c r="H10" s="2"/>
      <c r="I10" s="2"/>
      <c r="J10" s="1"/>
      <c r="K10" s="1"/>
      <c r="L10" s="1"/>
    </row>
    <row r="12" spans="1:12" ht="21.75" customHeight="1" x14ac:dyDescent="0.25">
      <c r="A12" s="53" t="s">
        <v>10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</row>
    <row r="14" spans="1:12" x14ac:dyDescent="0.25">
      <c r="A14" s="54" t="s">
        <v>11</v>
      </c>
      <c r="B14" s="54"/>
      <c r="C14" s="54"/>
      <c r="D14" s="15" t="s">
        <v>12</v>
      </c>
      <c r="E14" s="15" t="s">
        <v>13</v>
      </c>
      <c r="G14" s="54" t="s">
        <v>14</v>
      </c>
      <c r="H14" s="54"/>
      <c r="I14" s="54"/>
      <c r="J14" s="55" t="s">
        <v>15</v>
      </c>
      <c r="K14" s="55"/>
      <c r="L14" s="55"/>
    </row>
    <row r="15" spans="1:12" ht="15" customHeight="1" x14ac:dyDescent="0.25">
      <c r="A15" s="56" t="s">
        <v>16</v>
      </c>
      <c r="B15" s="56"/>
      <c r="C15" s="56"/>
      <c r="D15" s="16">
        <f>SUMIF('Actions de formation'!$L$5:$L$44,A15,'Actions de formation'!$N$5:$N$44)</f>
        <v>22740</v>
      </c>
      <c r="E15" s="17">
        <f t="shared" ref="E15:E25" si="0">IF($D$26=0,0,D15/$D$26)</f>
        <v>0.13430587957357587</v>
      </c>
      <c r="G15" s="56" t="s">
        <v>17</v>
      </c>
      <c r="H15" s="56"/>
      <c r="I15" s="56"/>
      <c r="J15" s="57">
        <f>SUMIF('Actions de formation'!$F$5:$F$44,G15,'Actions de formation'!$I$5:$I$44)</f>
        <v>50</v>
      </c>
      <c r="K15" s="57"/>
      <c r="L15" s="57"/>
    </row>
    <row r="16" spans="1:12" ht="15" customHeight="1" x14ac:dyDescent="0.25">
      <c r="A16" s="56" t="s">
        <v>18</v>
      </c>
      <c r="B16" s="56"/>
      <c r="C16" s="56"/>
      <c r="D16" s="16">
        <f>SUMIF('Actions de formation'!$L$5:$L$44,A16,'Actions de formation'!$N$5:$N$44)</f>
        <v>38425</v>
      </c>
      <c r="E16" s="17">
        <f t="shared" si="0"/>
        <v>0.22694386203230665</v>
      </c>
      <c r="G16" s="56" t="s">
        <v>19</v>
      </c>
      <c r="H16" s="56"/>
      <c r="I16" s="56"/>
      <c r="J16" s="57">
        <f>SUMIF('Actions de formation'!$F$5:$F$44,G16,'Actions de formation'!$I$5:$I$44)</f>
        <v>10</v>
      </c>
      <c r="K16" s="57"/>
      <c r="L16" s="57"/>
    </row>
    <row r="17" spans="1:12" ht="15" customHeight="1" x14ac:dyDescent="0.25">
      <c r="A17" s="56" t="s">
        <v>20</v>
      </c>
      <c r="B17" s="56"/>
      <c r="C17" s="56"/>
      <c r="D17" s="16">
        <f>SUMIF('Actions de formation'!$L$5:$L$44,A17,'Actions de formation'!$N$5:$N$44)</f>
        <v>15000</v>
      </c>
      <c r="E17" s="17">
        <f t="shared" si="0"/>
        <v>8.8592268848005196E-2</v>
      </c>
      <c r="G17" s="56" t="s">
        <v>21</v>
      </c>
      <c r="H17" s="56"/>
      <c r="I17" s="56"/>
      <c r="J17" s="57">
        <f>SUMIF('Actions de formation'!$F$5:$F$44,G17,'Actions de formation'!$I$5:$I$44)</f>
        <v>26</v>
      </c>
      <c r="K17" s="57"/>
      <c r="L17" s="57"/>
    </row>
    <row r="18" spans="1:12" ht="15" customHeight="1" x14ac:dyDescent="0.25">
      <c r="A18" s="56" t="s">
        <v>22</v>
      </c>
      <c r="B18" s="56"/>
      <c r="C18" s="56"/>
      <c r="D18" s="16">
        <f>SUMIF('Actions de formation'!$L$5:$L$44,A18,'Actions de formation'!$N$5:$N$44)</f>
        <v>0</v>
      </c>
      <c r="E18" s="17">
        <f t="shared" si="0"/>
        <v>0</v>
      </c>
      <c r="G18" s="56" t="s">
        <v>23</v>
      </c>
      <c r="H18" s="56"/>
      <c r="I18" s="56"/>
      <c r="J18" s="57">
        <f>SUMIF('Actions de formation'!$F$5:$F$44,G18,'Actions de formation'!$I$5:$I$44)</f>
        <v>18</v>
      </c>
      <c r="K18" s="57"/>
      <c r="L18" s="57"/>
    </row>
    <row r="19" spans="1:12" ht="15" customHeight="1" x14ac:dyDescent="0.25">
      <c r="A19" s="56" t="s">
        <v>24</v>
      </c>
      <c r="B19" s="56"/>
      <c r="C19" s="56"/>
      <c r="D19" s="16">
        <f>SUMIF('Actions de formation'!$L$5:$L$44,A19,'Actions de formation'!$N$5:$N$44)</f>
        <v>72000</v>
      </c>
      <c r="E19" s="17">
        <f t="shared" si="0"/>
        <v>0.42524289047042496</v>
      </c>
      <c r="G19" s="56" t="s">
        <v>25</v>
      </c>
      <c r="H19" s="56"/>
      <c r="I19" s="56"/>
      <c r="J19" s="57">
        <f>SUMIF('Actions de formation'!$F$5:$F$44,G19,'Actions de formation'!$I$5:$I$44)</f>
        <v>15</v>
      </c>
      <c r="K19" s="57"/>
      <c r="L19" s="57"/>
    </row>
    <row r="20" spans="1:12" ht="15" customHeight="1" x14ac:dyDescent="0.25">
      <c r="A20" s="56" t="s">
        <v>26</v>
      </c>
      <c r="B20" s="56"/>
      <c r="C20" s="56"/>
      <c r="D20" s="16">
        <f>SUMIF('Actions de formation'!$L$5:$L$44,A20,'Actions de formation'!$N$5:$N$44)</f>
        <v>14700</v>
      </c>
      <c r="E20" s="17">
        <f t="shared" si="0"/>
        <v>8.6820423471045099E-2</v>
      </c>
      <c r="G20" s="58" t="s">
        <v>27</v>
      </c>
      <c r="H20" s="58"/>
      <c r="I20" s="58"/>
      <c r="J20" s="59">
        <f>SUM(J15:J19)</f>
        <v>119</v>
      </c>
      <c r="K20" s="59"/>
      <c r="L20" s="59"/>
    </row>
    <row r="21" spans="1:12" ht="15" customHeight="1" x14ac:dyDescent="0.25">
      <c r="A21" s="56" t="s">
        <v>28</v>
      </c>
      <c r="B21" s="56"/>
      <c r="C21" s="56"/>
      <c r="D21" s="16">
        <f>SUMIF('Actions de formation'!$L$5:$L$44,A21,'Actions de formation'!$N$5:$N$44)</f>
        <v>2250</v>
      </c>
      <c r="E21" s="17">
        <f t="shared" si="0"/>
        <v>1.328884032720078E-2</v>
      </c>
    </row>
    <row r="22" spans="1:12" ht="15" customHeight="1" x14ac:dyDescent="0.25">
      <c r="A22" s="56" t="s">
        <v>29</v>
      </c>
      <c r="B22" s="56"/>
      <c r="C22" s="56"/>
      <c r="D22" s="16">
        <f>SUMIF('Actions de formation'!$L$5:$L$44,A22,'Actions de formation'!$N$5:$N$44)</f>
        <v>0</v>
      </c>
      <c r="E22" s="17">
        <f t="shared" si="0"/>
        <v>0</v>
      </c>
      <c r="G22" s="60" t="s">
        <v>30</v>
      </c>
      <c r="H22" s="60"/>
      <c r="I22" s="60"/>
      <c r="J22" s="55" t="s">
        <v>31</v>
      </c>
      <c r="K22" s="55"/>
      <c r="L22" s="55"/>
    </row>
    <row r="23" spans="1:12" ht="15" customHeight="1" x14ac:dyDescent="0.25">
      <c r="A23" s="56" t="s">
        <v>32</v>
      </c>
      <c r="B23" s="56"/>
      <c r="C23" s="56"/>
      <c r="D23" s="16">
        <f>SUMIF('Actions de formation'!$L$5:$L$44,A23,'Actions de formation'!$N$5:$N$44)</f>
        <v>4200</v>
      </c>
      <c r="E23" s="17">
        <f t="shared" si="0"/>
        <v>2.4805835277441457E-2</v>
      </c>
      <c r="G23" s="56" t="s">
        <v>33</v>
      </c>
      <c r="H23" s="56"/>
      <c r="I23" s="56"/>
      <c r="J23" s="61">
        <f>SUMIF('Actions de formation'!$D$5:$D$44,G23,'Actions de formation'!$K$5:$K$44)</f>
        <v>4800</v>
      </c>
      <c r="K23" s="61"/>
      <c r="L23" s="61"/>
    </row>
    <row r="24" spans="1:12" ht="15" customHeight="1" x14ac:dyDescent="0.25">
      <c r="A24" s="56" t="s">
        <v>34</v>
      </c>
      <c r="B24" s="56"/>
      <c r="C24" s="56"/>
      <c r="D24" s="16">
        <f>SUMIF('Actions de formation'!$L$5:$L$44,A24,'Actions de formation'!$N$5:$N$44)</f>
        <v>0</v>
      </c>
      <c r="E24" s="17">
        <f t="shared" si="0"/>
        <v>0</v>
      </c>
      <c r="G24" s="56" t="s">
        <v>35</v>
      </c>
      <c r="H24" s="56"/>
      <c r="I24" s="56"/>
      <c r="J24" s="61">
        <f>SUMIF('Actions de formation'!$D$5:$D$44,G24,'Actions de formation'!$K$5:$K$44)</f>
        <v>1878</v>
      </c>
      <c r="K24" s="61"/>
      <c r="L24" s="61"/>
    </row>
    <row r="25" spans="1:12" ht="15" customHeight="1" x14ac:dyDescent="0.25">
      <c r="A25" s="56" t="s">
        <v>36</v>
      </c>
      <c r="B25" s="56"/>
      <c r="C25" s="56"/>
      <c r="D25" s="16">
        <f>SUMIF('Actions de formation'!$L$5:$L$44,A25,'Actions de formation'!$N$5:$N$44)</f>
        <v>0</v>
      </c>
      <c r="E25" s="17">
        <f t="shared" si="0"/>
        <v>0</v>
      </c>
      <c r="G25" s="56" t="s">
        <v>37</v>
      </c>
      <c r="H25" s="56"/>
      <c r="I25" s="56"/>
      <c r="J25" s="61">
        <f>SUMIF('Actions de formation'!$D$5:$D$44,G25,'Actions de formation'!$K$5:$K$44)</f>
        <v>2252</v>
      </c>
      <c r="K25" s="61"/>
      <c r="L25" s="61"/>
    </row>
    <row r="26" spans="1:12" ht="15" customHeight="1" x14ac:dyDescent="0.25">
      <c r="A26" s="58" t="s">
        <v>38</v>
      </c>
      <c r="B26" s="58"/>
      <c r="C26" s="58"/>
      <c r="D26" s="18">
        <f>SUM(D15:D25)</f>
        <v>169315</v>
      </c>
      <c r="E26" s="19" t="s">
        <v>39</v>
      </c>
      <c r="G26" s="56" t="s">
        <v>40</v>
      </c>
      <c r="H26" s="56"/>
      <c r="I26" s="56"/>
      <c r="J26" s="61">
        <f>SUMIF('Actions de formation'!$D$5:$D$44,G26,'Actions de formation'!$K$5:$K$44)</f>
        <v>144</v>
      </c>
      <c r="K26" s="61"/>
      <c r="L26" s="61"/>
    </row>
    <row r="27" spans="1:12" ht="15" customHeight="1" x14ac:dyDescent="0.25">
      <c r="G27" s="56" t="s">
        <v>41</v>
      </c>
      <c r="H27" s="56"/>
      <c r="I27" s="56"/>
      <c r="J27" s="61">
        <f>SUMIF('Actions de formation'!$D$5:$D$44,G27,'Actions de formation'!$K$5:$K$44)</f>
        <v>120</v>
      </c>
      <c r="K27" s="61"/>
      <c r="L27" s="61"/>
    </row>
    <row r="29" spans="1:12" ht="15" customHeight="1" x14ac:dyDescent="0.25">
      <c r="G29" s="60" t="s">
        <v>42</v>
      </c>
      <c r="H29" s="60"/>
      <c r="I29" s="60"/>
      <c r="J29" s="55" t="s">
        <v>31</v>
      </c>
      <c r="K29" s="55"/>
      <c r="L29" s="55"/>
    </row>
    <row r="30" spans="1:12" ht="15" customHeight="1" x14ac:dyDescent="0.25">
      <c r="G30" s="56" t="s">
        <v>43</v>
      </c>
      <c r="H30" s="56"/>
      <c r="I30" s="56"/>
      <c r="J30" s="61">
        <f>SUMIF('Actions de formation'!$C$5:$C$44,G30,'Actions de formation'!$K$5:$K$44)</f>
        <v>530</v>
      </c>
      <c r="K30" s="61"/>
      <c r="L30" s="61"/>
    </row>
    <row r="31" spans="1:12" ht="15" customHeight="1" x14ac:dyDescent="0.25">
      <c r="G31" s="56" t="s">
        <v>44</v>
      </c>
      <c r="H31" s="56"/>
      <c r="I31" s="56"/>
      <c r="J31" s="61">
        <f>SUMIF('Actions de formation'!$C$5:$C$44,G31,'Actions de formation'!$K$5:$K$44)</f>
        <v>5010</v>
      </c>
      <c r="K31" s="61"/>
      <c r="L31" s="61"/>
    </row>
    <row r="32" spans="1:12" ht="15" customHeight="1" x14ac:dyDescent="0.25">
      <c r="G32" s="56" t="s">
        <v>45</v>
      </c>
      <c r="H32" s="56"/>
      <c r="I32" s="56"/>
      <c r="J32" s="61">
        <f>SUMIF('Actions de formation'!$C$5:$C$44,G32,'Actions de formation'!$K$5:$K$44)</f>
        <v>252</v>
      </c>
      <c r="K32" s="61"/>
      <c r="L32" s="61"/>
    </row>
    <row r="33" spans="1:12" ht="15" customHeight="1" x14ac:dyDescent="0.25">
      <c r="G33" s="56" t="s">
        <v>46</v>
      </c>
      <c r="H33" s="56"/>
      <c r="I33" s="56"/>
      <c r="J33" s="61">
        <f>SUMIF('Actions de formation'!$C$5:$C$44,G33,'Actions de formation'!$K$5:$K$44)</f>
        <v>1885</v>
      </c>
      <c r="K33" s="61"/>
      <c r="L33" s="61"/>
    </row>
    <row r="34" spans="1:12" ht="15" customHeight="1" x14ac:dyDescent="0.25">
      <c r="G34" s="56" t="s">
        <v>47</v>
      </c>
      <c r="H34" s="56"/>
      <c r="I34" s="56"/>
      <c r="J34" s="61">
        <f>SUMIF('Actions de formation'!$C$5:$C$44,G34,'Actions de formation'!$K$5:$K$44)</f>
        <v>120</v>
      </c>
      <c r="K34" s="61"/>
      <c r="L34" s="61"/>
    </row>
    <row r="35" spans="1:12" ht="15" customHeight="1" x14ac:dyDescent="0.25">
      <c r="G35" s="56" t="s">
        <v>48</v>
      </c>
      <c r="H35" s="56"/>
      <c r="I35" s="56"/>
      <c r="J35" s="61">
        <f>SUMIF('Actions de formation'!$C$5:$C$44,G35,'Actions de formation'!$K$5:$K$44)</f>
        <v>273</v>
      </c>
      <c r="K35" s="61"/>
      <c r="L35" s="61"/>
    </row>
    <row r="36" spans="1:12" ht="15" customHeight="1" x14ac:dyDescent="0.25">
      <c r="G36" s="56" t="s">
        <v>49</v>
      </c>
      <c r="H36" s="56"/>
      <c r="I36" s="56"/>
      <c r="J36" s="61">
        <f>SUMIF('Actions de formation'!$C$5:$C$44,G36,'Actions de formation'!$K$5:$K$44)</f>
        <v>144</v>
      </c>
      <c r="K36" s="61"/>
      <c r="L36" s="61"/>
    </row>
    <row r="37" spans="1:12" ht="15" customHeight="1" x14ac:dyDescent="0.25">
      <c r="G37" s="56" t="s">
        <v>50</v>
      </c>
      <c r="H37" s="56"/>
      <c r="I37" s="56"/>
      <c r="J37" s="61">
        <f>SUMIF('Actions de formation'!$C$5:$C$44,G37,'Actions de formation'!$K$5:$K$44)</f>
        <v>980</v>
      </c>
      <c r="K37" s="61"/>
      <c r="L37" s="61"/>
    </row>
    <row r="39" spans="1:12" ht="21.75" customHeight="1" x14ac:dyDescent="0.25">
      <c r="A39" s="53" t="s">
        <v>51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</row>
  </sheetData>
  <mergeCells count="77">
    <mergeCell ref="G37:I37"/>
    <mergeCell ref="J37:L37"/>
    <mergeCell ref="A39:L39"/>
    <mergeCell ref="G34:I34"/>
    <mergeCell ref="J34:L34"/>
    <mergeCell ref="G35:I35"/>
    <mergeCell ref="J35:L35"/>
    <mergeCell ref="G36:I36"/>
    <mergeCell ref="J36:L36"/>
    <mergeCell ref="G31:I31"/>
    <mergeCell ref="J31:L31"/>
    <mergeCell ref="G32:I32"/>
    <mergeCell ref="J32:L32"/>
    <mergeCell ref="G33:I33"/>
    <mergeCell ref="J33:L33"/>
    <mergeCell ref="G27:I27"/>
    <mergeCell ref="J27:L27"/>
    <mergeCell ref="G29:I29"/>
    <mergeCell ref="J29:L29"/>
    <mergeCell ref="G30:I30"/>
    <mergeCell ref="J30:L30"/>
    <mergeCell ref="A25:C25"/>
    <mergeCell ref="G25:I25"/>
    <mergeCell ref="J25:L25"/>
    <mergeCell ref="A26:C26"/>
    <mergeCell ref="G26:I26"/>
    <mergeCell ref="J26:L26"/>
    <mergeCell ref="A23:C23"/>
    <mergeCell ref="G23:I23"/>
    <mergeCell ref="J23:L23"/>
    <mergeCell ref="A24:C24"/>
    <mergeCell ref="G24:I24"/>
    <mergeCell ref="J24:L24"/>
    <mergeCell ref="A20:C20"/>
    <mergeCell ref="G20:I20"/>
    <mergeCell ref="J20:L20"/>
    <mergeCell ref="A21:C21"/>
    <mergeCell ref="A22:C22"/>
    <mergeCell ref="G22:I22"/>
    <mergeCell ref="J22:L22"/>
    <mergeCell ref="A18:C18"/>
    <mergeCell ref="G18:I18"/>
    <mergeCell ref="J18:L18"/>
    <mergeCell ref="A19:C19"/>
    <mergeCell ref="G19:I19"/>
    <mergeCell ref="J19:L19"/>
    <mergeCell ref="A16:C16"/>
    <mergeCell ref="G16:I16"/>
    <mergeCell ref="J16:L16"/>
    <mergeCell ref="A17:C17"/>
    <mergeCell ref="G17:I17"/>
    <mergeCell ref="J17:L17"/>
    <mergeCell ref="A14:C14"/>
    <mergeCell ref="G14:I14"/>
    <mergeCell ref="J14:L14"/>
    <mergeCell ref="A15:C15"/>
    <mergeCell ref="G15:I15"/>
    <mergeCell ref="J15:L15"/>
    <mergeCell ref="A9:C10"/>
    <mergeCell ref="D9:F10"/>
    <mergeCell ref="G9:I10"/>
    <mergeCell ref="J9:L10"/>
    <mergeCell ref="A12:L12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4" customWidth="1"/>
    <col min="3" max="3" width="40" customWidth="1"/>
    <col min="4" max="4" width="3" customWidth="1"/>
  </cols>
  <sheetData>
    <row r="1" spans="1:4" ht="30" customHeight="1" x14ac:dyDescent="0.25">
      <c r="A1" s="14" t="s">
        <v>52</v>
      </c>
      <c r="B1" s="14"/>
      <c r="C1" s="14"/>
      <c r="D1" s="14"/>
    </row>
    <row r="2" spans="1:4" ht="18" customHeight="1" x14ac:dyDescent="0.25">
      <c r="A2" s="13" t="s">
        <v>53</v>
      </c>
      <c r="B2" s="13"/>
      <c r="C2" s="13"/>
      <c r="D2" s="13"/>
    </row>
    <row r="4" spans="1:4" ht="21.75" customHeight="1" x14ac:dyDescent="0.25">
      <c r="B4" s="20" t="s">
        <v>54</v>
      </c>
      <c r="C4" s="21" t="s">
        <v>55</v>
      </c>
    </row>
    <row r="5" spans="1:4" ht="21.75" customHeight="1" x14ac:dyDescent="0.25">
      <c r="B5" s="20" t="s">
        <v>56</v>
      </c>
      <c r="C5" s="21" t="s">
        <v>57</v>
      </c>
    </row>
    <row r="6" spans="1:4" ht="21.75" customHeight="1" x14ac:dyDescent="0.25">
      <c r="B6" s="20" t="s">
        <v>58</v>
      </c>
      <c r="C6" s="21" t="s">
        <v>59</v>
      </c>
    </row>
    <row r="7" spans="1:4" ht="21.75" customHeight="1" x14ac:dyDescent="0.25">
      <c r="B7" s="20" t="s">
        <v>60</v>
      </c>
      <c r="C7" s="21" t="s">
        <v>61</v>
      </c>
    </row>
    <row r="8" spans="1:4" ht="21.75" customHeight="1" x14ac:dyDescent="0.25">
      <c r="B8" s="20" t="s">
        <v>62</v>
      </c>
      <c r="C8" s="21" t="s">
        <v>63</v>
      </c>
    </row>
    <row r="9" spans="1:4" ht="21.75" customHeight="1" x14ac:dyDescent="0.25">
      <c r="B9" s="20" t="s">
        <v>64</v>
      </c>
      <c r="C9" s="21" t="s">
        <v>65</v>
      </c>
    </row>
    <row r="10" spans="1:4" ht="21.75" customHeight="1" x14ac:dyDescent="0.25">
      <c r="B10" s="20" t="s">
        <v>66</v>
      </c>
      <c r="C10" s="21" t="s">
        <v>67</v>
      </c>
    </row>
    <row r="11" spans="1:4" ht="21.75" customHeight="1" x14ac:dyDescent="0.25">
      <c r="B11" s="20" t="s">
        <v>68</v>
      </c>
      <c r="C11" s="21" t="s">
        <v>69</v>
      </c>
    </row>
    <row r="12" spans="1:4" ht="21.75" customHeight="1" x14ac:dyDescent="0.25">
      <c r="B12" s="20" t="s">
        <v>70</v>
      </c>
      <c r="C12" s="21" t="s">
        <v>71</v>
      </c>
    </row>
    <row r="13" spans="1:4" ht="21.75" customHeight="1" x14ac:dyDescent="0.25">
      <c r="B13" s="20" t="s">
        <v>72</v>
      </c>
      <c r="C13" s="21" t="s">
        <v>73</v>
      </c>
    </row>
    <row r="14" spans="1:4" ht="21.75" customHeight="1" x14ac:dyDescent="0.25">
      <c r="B14" s="20" t="s">
        <v>74</v>
      </c>
      <c r="C14" s="22">
        <v>46388</v>
      </c>
    </row>
    <row r="15" spans="1:4" ht="21.75" customHeight="1" x14ac:dyDescent="0.25">
      <c r="B15" s="20" t="s">
        <v>75</v>
      </c>
      <c r="C15" s="22">
        <v>46752</v>
      </c>
    </row>
    <row r="17" spans="2:2" x14ac:dyDescent="0.25">
      <c r="B17" s="23" t="s">
        <v>76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9" customWidth="1"/>
    <col min="2" max="2" width="34" customWidth="1"/>
    <col min="3" max="3" width="20" customWidth="1"/>
    <col min="4" max="4" width="24" customWidth="1"/>
    <col min="5" max="5" width="16" customWidth="1"/>
    <col min="6" max="6" width="18" customWidth="1"/>
    <col min="7" max="8" width="11" customWidth="1"/>
    <col min="9" max="10" width="10" customWidth="1"/>
    <col min="11" max="11" width="11" customWidth="1"/>
    <col min="12" max="12" width="28" customWidth="1"/>
    <col min="13" max="14" width="12" customWidth="1"/>
  </cols>
  <sheetData>
    <row r="1" spans="1:14" ht="30" customHeight="1" x14ac:dyDescent="0.25">
      <c r="A1" s="14" t="s">
        <v>77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8" customHeight="1" x14ac:dyDescent="0.25">
      <c r="A2" s="13" t="s">
        <v>78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ht="30" customHeight="1" x14ac:dyDescent="0.25">
      <c r="A4" s="24" t="s">
        <v>79</v>
      </c>
      <c r="B4" s="24" t="s">
        <v>80</v>
      </c>
      <c r="C4" s="24" t="s">
        <v>81</v>
      </c>
      <c r="D4" s="24" t="s">
        <v>82</v>
      </c>
      <c r="E4" s="24" t="s">
        <v>83</v>
      </c>
      <c r="F4" s="24" t="s">
        <v>84</v>
      </c>
      <c r="G4" s="24" t="s">
        <v>85</v>
      </c>
      <c r="H4" s="24" t="s">
        <v>86</v>
      </c>
      <c r="I4" s="24" t="s">
        <v>87</v>
      </c>
      <c r="J4" s="24" t="s">
        <v>88</v>
      </c>
      <c r="K4" s="24" t="s">
        <v>89</v>
      </c>
      <c r="L4" s="24" t="s">
        <v>11</v>
      </c>
      <c r="M4" s="24" t="s">
        <v>90</v>
      </c>
      <c r="N4" s="24" t="s">
        <v>91</v>
      </c>
    </row>
    <row r="5" spans="1:14" ht="25.5" customHeight="1" x14ac:dyDescent="0.25">
      <c r="A5" s="25" t="s">
        <v>92</v>
      </c>
      <c r="B5" s="26" t="s">
        <v>93</v>
      </c>
      <c r="C5" s="26" t="s">
        <v>43</v>
      </c>
      <c r="D5" s="26" t="s">
        <v>37</v>
      </c>
      <c r="E5" s="27" t="s">
        <v>94</v>
      </c>
      <c r="F5" s="26" t="s">
        <v>17</v>
      </c>
      <c r="G5" s="28">
        <v>46400</v>
      </c>
      <c r="H5" s="28">
        <v>46466</v>
      </c>
      <c r="I5" s="29">
        <v>8</v>
      </c>
      <c r="J5" s="29">
        <v>40</v>
      </c>
      <c r="K5" s="30">
        <f t="shared" ref="K5:K44" si="0">IF(OR($I5="",$J5=""),"",$I5*$J5)</f>
        <v>320</v>
      </c>
      <c r="L5" s="26" t="s">
        <v>16</v>
      </c>
      <c r="M5" s="27" t="s">
        <v>95</v>
      </c>
      <c r="N5" s="31">
        <v>9600</v>
      </c>
    </row>
    <row r="6" spans="1:14" ht="25.5" customHeight="1" x14ac:dyDescent="0.25">
      <c r="A6" s="25" t="s">
        <v>96</v>
      </c>
      <c r="B6" s="26" t="s">
        <v>97</v>
      </c>
      <c r="C6" s="26" t="s">
        <v>44</v>
      </c>
      <c r="D6" s="26" t="s">
        <v>35</v>
      </c>
      <c r="E6" s="27" t="s">
        <v>94</v>
      </c>
      <c r="F6" s="26" t="s">
        <v>17</v>
      </c>
      <c r="G6" s="28">
        <v>46421</v>
      </c>
      <c r="H6" s="28">
        <v>46446</v>
      </c>
      <c r="I6" s="29">
        <v>10</v>
      </c>
      <c r="J6" s="29">
        <v>21</v>
      </c>
      <c r="K6" s="30">
        <f t="shared" si="0"/>
        <v>210</v>
      </c>
      <c r="L6" s="26" t="s">
        <v>18</v>
      </c>
      <c r="M6" s="27" t="s">
        <v>95</v>
      </c>
      <c r="N6" s="31">
        <v>6300</v>
      </c>
    </row>
    <row r="7" spans="1:14" ht="25.5" customHeight="1" x14ac:dyDescent="0.25">
      <c r="A7" s="25" t="s">
        <v>98</v>
      </c>
      <c r="B7" s="26" t="s">
        <v>99</v>
      </c>
      <c r="C7" s="26" t="s">
        <v>44</v>
      </c>
      <c r="D7" s="26" t="s">
        <v>33</v>
      </c>
      <c r="E7" s="27" t="s">
        <v>100</v>
      </c>
      <c r="F7" s="26" t="s">
        <v>21</v>
      </c>
      <c r="G7" s="28">
        <v>46407</v>
      </c>
      <c r="H7" s="28">
        <v>46568</v>
      </c>
      <c r="I7" s="29">
        <v>12</v>
      </c>
      <c r="J7" s="29">
        <v>400</v>
      </c>
      <c r="K7" s="30">
        <f t="shared" si="0"/>
        <v>4800</v>
      </c>
      <c r="L7" s="26" t="s">
        <v>24</v>
      </c>
      <c r="M7" s="27" t="s">
        <v>101</v>
      </c>
      <c r="N7" s="31">
        <v>72000</v>
      </c>
    </row>
    <row r="8" spans="1:14" ht="25.5" customHeight="1" x14ac:dyDescent="0.25">
      <c r="A8" s="25" t="s">
        <v>102</v>
      </c>
      <c r="B8" s="26" t="s">
        <v>103</v>
      </c>
      <c r="C8" s="26" t="s">
        <v>45</v>
      </c>
      <c r="D8" s="26" t="s">
        <v>37</v>
      </c>
      <c r="E8" s="27" t="s">
        <v>94</v>
      </c>
      <c r="F8" s="26" t="s">
        <v>17</v>
      </c>
      <c r="G8" s="28">
        <v>46456</v>
      </c>
      <c r="H8" s="28">
        <v>46492</v>
      </c>
      <c r="I8" s="29">
        <v>9</v>
      </c>
      <c r="J8" s="29">
        <v>28</v>
      </c>
      <c r="K8" s="30">
        <f t="shared" si="0"/>
        <v>252</v>
      </c>
      <c r="L8" s="26" t="s">
        <v>16</v>
      </c>
      <c r="M8" s="27" t="s">
        <v>95</v>
      </c>
      <c r="N8" s="31">
        <v>8100</v>
      </c>
    </row>
    <row r="9" spans="1:14" ht="25.5" customHeight="1" x14ac:dyDescent="0.25">
      <c r="A9" s="25" t="s">
        <v>104</v>
      </c>
      <c r="B9" s="26" t="s">
        <v>105</v>
      </c>
      <c r="C9" s="26" t="s">
        <v>46</v>
      </c>
      <c r="D9" s="26" t="s">
        <v>37</v>
      </c>
      <c r="E9" s="27" t="s">
        <v>94</v>
      </c>
      <c r="F9" s="26" t="s">
        <v>17</v>
      </c>
      <c r="G9" s="28">
        <v>46484</v>
      </c>
      <c r="H9" s="28">
        <v>46519</v>
      </c>
      <c r="I9" s="29">
        <v>11</v>
      </c>
      <c r="J9" s="29">
        <v>35</v>
      </c>
      <c r="K9" s="30">
        <f t="shared" si="0"/>
        <v>385</v>
      </c>
      <c r="L9" s="26" t="s">
        <v>18</v>
      </c>
      <c r="M9" s="27" t="s">
        <v>95</v>
      </c>
      <c r="N9" s="31">
        <v>9625</v>
      </c>
    </row>
    <row r="10" spans="1:14" ht="25.5" customHeight="1" x14ac:dyDescent="0.25">
      <c r="A10" s="25" t="s">
        <v>106</v>
      </c>
      <c r="B10" s="26" t="s">
        <v>40</v>
      </c>
      <c r="C10" s="26" t="s">
        <v>49</v>
      </c>
      <c r="D10" s="26" t="s">
        <v>40</v>
      </c>
      <c r="E10" s="27" t="s">
        <v>100</v>
      </c>
      <c r="F10" s="26" t="s">
        <v>23</v>
      </c>
      <c r="G10" s="28">
        <v>46419</v>
      </c>
      <c r="H10" s="28">
        <v>46507</v>
      </c>
      <c r="I10" s="29">
        <v>6</v>
      </c>
      <c r="J10" s="29">
        <v>24</v>
      </c>
      <c r="K10" s="30">
        <f t="shared" si="0"/>
        <v>144</v>
      </c>
      <c r="L10" s="26" t="s">
        <v>20</v>
      </c>
      <c r="M10" s="27" t="s">
        <v>95</v>
      </c>
      <c r="N10" s="31">
        <v>9000</v>
      </c>
    </row>
    <row r="11" spans="1:14" ht="25.5" customHeight="1" x14ac:dyDescent="0.25">
      <c r="A11" s="25" t="s">
        <v>107</v>
      </c>
      <c r="B11" s="26" t="s">
        <v>108</v>
      </c>
      <c r="C11" s="26" t="s">
        <v>47</v>
      </c>
      <c r="D11" s="26" t="s">
        <v>41</v>
      </c>
      <c r="E11" s="27" t="s">
        <v>109</v>
      </c>
      <c r="F11" s="26" t="s">
        <v>23</v>
      </c>
      <c r="G11" s="28">
        <v>46447</v>
      </c>
      <c r="H11" s="28">
        <v>46599</v>
      </c>
      <c r="I11" s="29">
        <v>5</v>
      </c>
      <c r="J11" s="29">
        <v>24</v>
      </c>
      <c r="K11" s="30">
        <f t="shared" si="0"/>
        <v>120</v>
      </c>
      <c r="L11" s="26" t="s">
        <v>20</v>
      </c>
      <c r="M11" s="27" t="s">
        <v>101</v>
      </c>
      <c r="N11" s="31">
        <v>6000</v>
      </c>
    </row>
    <row r="12" spans="1:14" ht="25.5" customHeight="1" x14ac:dyDescent="0.25">
      <c r="A12" s="25" t="s">
        <v>110</v>
      </c>
      <c r="B12" s="26" t="s">
        <v>111</v>
      </c>
      <c r="C12" s="26" t="s">
        <v>50</v>
      </c>
      <c r="D12" s="26" t="s">
        <v>37</v>
      </c>
      <c r="E12" s="27" t="s">
        <v>109</v>
      </c>
      <c r="F12" s="26" t="s">
        <v>21</v>
      </c>
      <c r="G12" s="28">
        <v>46512</v>
      </c>
      <c r="H12" s="28">
        <v>46565</v>
      </c>
      <c r="I12" s="29">
        <v>14</v>
      </c>
      <c r="J12" s="29">
        <v>70</v>
      </c>
      <c r="K12" s="30">
        <f t="shared" si="0"/>
        <v>980</v>
      </c>
      <c r="L12" s="26" t="s">
        <v>26</v>
      </c>
      <c r="M12" s="27" t="s">
        <v>95</v>
      </c>
      <c r="N12" s="31">
        <v>14700</v>
      </c>
    </row>
    <row r="13" spans="1:14" ht="25.5" customHeight="1" x14ac:dyDescent="0.25">
      <c r="A13" s="25" t="s">
        <v>112</v>
      </c>
      <c r="B13" s="26" t="s">
        <v>113</v>
      </c>
      <c r="C13" s="26" t="s">
        <v>48</v>
      </c>
      <c r="D13" s="26" t="s">
        <v>35</v>
      </c>
      <c r="E13" s="27" t="s">
        <v>94</v>
      </c>
      <c r="F13" s="26" t="s">
        <v>17</v>
      </c>
      <c r="G13" s="28">
        <v>46540</v>
      </c>
      <c r="H13" s="28">
        <v>46542</v>
      </c>
      <c r="I13" s="29">
        <v>12</v>
      </c>
      <c r="J13" s="29">
        <v>14</v>
      </c>
      <c r="K13" s="30">
        <f t="shared" si="0"/>
        <v>168</v>
      </c>
      <c r="L13" s="26" t="s">
        <v>16</v>
      </c>
      <c r="M13" s="27" t="s">
        <v>95</v>
      </c>
      <c r="N13" s="31">
        <v>5040</v>
      </c>
    </row>
    <row r="14" spans="1:14" ht="25.5" customHeight="1" x14ac:dyDescent="0.25">
      <c r="A14" s="25" t="s">
        <v>114</v>
      </c>
      <c r="B14" s="26" t="s">
        <v>115</v>
      </c>
      <c r="C14" s="26" t="s">
        <v>48</v>
      </c>
      <c r="D14" s="26" t="s">
        <v>37</v>
      </c>
      <c r="E14" s="27" t="s">
        <v>94</v>
      </c>
      <c r="F14" s="26" t="s">
        <v>25</v>
      </c>
      <c r="G14" s="28">
        <v>46638</v>
      </c>
      <c r="H14" s="28">
        <v>46639</v>
      </c>
      <c r="I14" s="29">
        <v>15</v>
      </c>
      <c r="J14" s="29">
        <v>7</v>
      </c>
      <c r="K14" s="30">
        <f t="shared" si="0"/>
        <v>105</v>
      </c>
      <c r="L14" s="26" t="s">
        <v>28</v>
      </c>
      <c r="M14" s="27" t="s">
        <v>116</v>
      </c>
      <c r="N14" s="31">
        <v>2250</v>
      </c>
    </row>
    <row r="15" spans="1:14" ht="25.5" customHeight="1" x14ac:dyDescent="0.25">
      <c r="A15" s="25" t="s">
        <v>117</v>
      </c>
      <c r="B15" s="26" t="s">
        <v>118</v>
      </c>
      <c r="C15" s="26" t="s">
        <v>46</v>
      </c>
      <c r="D15" s="26" t="s">
        <v>35</v>
      </c>
      <c r="E15" s="27" t="s">
        <v>100</v>
      </c>
      <c r="F15" s="26" t="s">
        <v>19</v>
      </c>
      <c r="G15" s="28">
        <v>46645</v>
      </c>
      <c r="H15" s="28">
        <v>46739</v>
      </c>
      <c r="I15" s="29">
        <v>10</v>
      </c>
      <c r="J15" s="29">
        <v>150</v>
      </c>
      <c r="K15" s="30">
        <f t="shared" si="0"/>
        <v>1500</v>
      </c>
      <c r="L15" s="26" t="s">
        <v>18</v>
      </c>
      <c r="M15" s="27" t="s">
        <v>116</v>
      </c>
      <c r="N15" s="31">
        <v>22500</v>
      </c>
    </row>
    <row r="16" spans="1:14" ht="25.5" customHeight="1" x14ac:dyDescent="0.25">
      <c r="A16" s="25" t="s">
        <v>119</v>
      </c>
      <c r="B16" s="26" t="s">
        <v>120</v>
      </c>
      <c r="C16" s="26" t="s">
        <v>43</v>
      </c>
      <c r="D16" s="26" t="s">
        <v>37</v>
      </c>
      <c r="E16" s="27" t="s">
        <v>109</v>
      </c>
      <c r="F16" s="26" t="s">
        <v>23</v>
      </c>
      <c r="G16" s="28">
        <v>46661</v>
      </c>
      <c r="H16" s="28">
        <v>46731</v>
      </c>
      <c r="I16" s="29">
        <v>7</v>
      </c>
      <c r="J16" s="29">
        <v>30</v>
      </c>
      <c r="K16" s="30">
        <f t="shared" si="0"/>
        <v>210</v>
      </c>
      <c r="L16" s="26" t="s">
        <v>32</v>
      </c>
      <c r="M16" s="27" t="s">
        <v>116</v>
      </c>
      <c r="N16" s="31">
        <v>4200</v>
      </c>
    </row>
    <row r="17" spans="1:14" ht="25.5" customHeight="1" x14ac:dyDescent="0.25">
      <c r="A17" s="25"/>
      <c r="B17" s="26"/>
      <c r="C17" s="26"/>
      <c r="D17" s="26"/>
      <c r="E17" s="27"/>
      <c r="F17" s="26"/>
      <c r="G17" s="28"/>
      <c r="H17" s="28"/>
      <c r="I17" s="29"/>
      <c r="J17" s="29"/>
      <c r="K17" s="30" t="str">
        <f t="shared" si="0"/>
        <v/>
      </c>
      <c r="L17" s="26"/>
      <c r="M17" s="27"/>
      <c r="N17" s="31"/>
    </row>
    <row r="18" spans="1:14" ht="25.5" customHeight="1" x14ac:dyDescent="0.25">
      <c r="A18" s="25"/>
      <c r="B18" s="26"/>
      <c r="C18" s="26"/>
      <c r="D18" s="26"/>
      <c r="E18" s="27"/>
      <c r="F18" s="26"/>
      <c r="G18" s="28"/>
      <c r="H18" s="28"/>
      <c r="I18" s="29"/>
      <c r="J18" s="29"/>
      <c r="K18" s="30" t="str">
        <f t="shared" si="0"/>
        <v/>
      </c>
      <c r="L18" s="26"/>
      <c r="M18" s="27"/>
      <c r="N18" s="31"/>
    </row>
    <row r="19" spans="1:14" ht="25.5" customHeight="1" x14ac:dyDescent="0.25">
      <c r="A19" s="25"/>
      <c r="B19" s="26"/>
      <c r="C19" s="26"/>
      <c r="D19" s="26"/>
      <c r="E19" s="27"/>
      <c r="F19" s="26"/>
      <c r="G19" s="28"/>
      <c r="H19" s="28"/>
      <c r="I19" s="29"/>
      <c r="J19" s="29"/>
      <c r="K19" s="30" t="str">
        <f t="shared" si="0"/>
        <v/>
      </c>
      <c r="L19" s="26"/>
      <c r="M19" s="27"/>
      <c r="N19" s="31"/>
    </row>
    <row r="20" spans="1:14" ht="25.5" customHeight="1" x14ac:dyDescent="0.25">
      <c r="A20" s="25"/>
      <c r="B20" s="26"/>
      <c r="C20" s="26"/>
      <c r="D20" s="26"/>
      <c r="E20" s="27"/>
      <c r="F20" s="26"/>
      <c r="G20" s="28"/>
      <c r="H20" s="28"/>
      <c r="I20" s="29"/>
      <c r="J20" s="29"/>
      <c r="K20" s="30" t="str">
        <f t="shared" si="0"/>
        <v/>
      </c>
      <c r="L20" s="26"/>
      <c r="M20" s="27"/>
      <c r="N20" s="31"/>
    </row>
    <row r="21" spans="1:14" ht="25.5" customHeight="1" x14ac:dyDescent="0.25">
      <c r="A21" s="25"/>
      <c r="B21" s="26"/>
      <c r="C21" s="26"/>
      <c r="D21" s="26"/>
      <c r="E21" s="27"/>
      <c r="F21" s="26"/>
      <c r="G21" s="28"/>
      <c r="H21" s="28"/>
      <c r="I21" s="29"/>
      <c r="J21" s="29"/>
      <c r="K21" s="30" t="str">
        <f t="shared" si="0"/>
        <v/>
      </c>
      <c r="L21" s="26"/>
      <c r="M21" s="27"/>
      <c r="N21" s="31"/>
    </row>
    <row r="22" spans="1:14" ht="25.5" customHeight="1" x14ac:dyDescent="0.25">
      <c r="A22" s="25"/>
      <c r="B22" s="26"/>
      <c r="C22" s="26"/>
      <c r="D22" s="26"/>
      <c r="E22" s="27"/>
      <c r="F22" s="26"/>
      <c r="G22" s="28"/>
      <c r="H22" s="28"/>
      <c r="I22" s="29"/>
      <c r="J22" s="29"/>
      <c r="K22" s="30" t="str">
        <f t="shared" si="0"/>
        <v/>
      </c>
      <c r="L22" s="26"/>
      <c r="M22" s="27"/>
      <c r="N22" s="31"/>
    </row>
    <row r="23" spans="1:14" ht="25.5" customHeight="1" x14ac:dyDescent="0.25">
      <c r="A23" s="25"/>
      <c r="B23" s="26"/>
      <c r="C23" s="26"/>
      <c r="D23" s="26"/>
      <c r="E23" s="27"/>
      <c r="F23" s="26"/>
      <c r="G23" s="28"/>
      <c r="H23" s="28"/>
      <c r="I23" s="29"/>
      <c r="J23" s="29"/>
      <c r="K23" s="30" t="str">
        <f t="shared" si="0"/>
        <v/>
      </c>
      <c r="L23" s="26"/>
      <c r="M23" s="27"/>
      <c r="N23" s="31"/>
    </row>
    <row r="24" spans="1:14" ht="25.5" customHeight="1" x14ac:dyDescent="0.25">
      <c r="A24" s="25"/>
      <c r="B24" s="26"/>
      <c r="C24" s="26"/>
      <c r="D24" s="26"/>
      <c r="E24" s="27"/>
      <c r="F24" s="26"/>
      <c r="G24" s="28"/>
      <c r="H24" s="28"/>
      <c r="I24" s="29"/>
      <c r="J24" s="29"/>
      <c r="K24" s="30" t="str">
        <f t="shared" si="0"/>
        <v/>
      </c>
      <c r="L24" s="26"/>
      <c r="M24" s="27"/>
      <c r="N24" s="31"/>
    </row>
    <row r="25" spans="1:14" ht="25.5" customHeight="1" x14ac:dyDescent="0.25">
      <c r="A25" s="25"/>
      <c r="B25" s="26"/>
      <c r="C25" s="26"/>
      <c r="D25" s="26"/>
      <c r="E25" s="27"/>
      <c r="F25" s="26"/>
      <c r="G25" s="28"/>
      <c r="H25" s="28"/>
      <c r="I25" s="29"/>
      <c r="J25" s="29"/>
      <c r="K25" s="30" t="str">
        <f t="shared" si="0"/>
        <v/>
      </c>
      <c r="L25" s="26"/>
      <c r="M25" s="27"/>
      <c r="N25" s="31"/>
    </row>
    <row r="26" spans="1:14" ht="25.5" customHeight="1" x14ac:dyDescent="0.25">
      <c r="A26" s="25"/>
      <c r="B26" s="26"/>
      <c r="C26" s="26"/>
      <c r="D26" s="26"/>
      <c r="E26" s="27"/>
      <c r="F26" s="26"/>
      <c r="G26" s="28"/>
      <c r="H26" s="28"/>
      <c r="I26" s="29"/>
      <c r="J26" s="29"/>
      <c r="K26" s="30" t="str">
        <f t="shared" si="0"/>
        <v/>
      </c>
      <c r="L26" s="26"/>
      <c r="M26" s="27"/>
      <c r="N26" s="31"/>
    </row>
    <row r="27" spans="1:14" ht="25.5" customHeight="1" x14ac:dyDescent="0.25">
      <c r="A27" s="25"/>
      <c r="B27" s="26"/>
      <c r="C27" s="26"/>
      <c r="D27" s="26"/>
      <c r="E27" s="27"/>
      <c r="F27" s="26"/>
      <c r="G27" s="28"/>
      <c r="H27" s="28"/>
      <c r="I27" s="29"/>
      <c r="J27" s="29"/>
      <c r="K27" s="30" t="str">
        <f t="shared" si="0"/>
        <v/>
      </c>
      <c r="L27" s="26"/>
      <c r="M27" s="27"/>
      <c r="N27" s="31"/>
    </row>
    <row r="28" spans="1:14" ht="25.5" customHeight="1" x14ac:dyDescent="0.25">
      <c r="A28" s="25"/>
      <c r="B28" s="26"/>
      <c r="C28" s="26"/>
      <c r="D28" s="26"/>
      <c r="E28" s="27"/>
      <c r="F28" s="26"/>
      <c r="G28" s="28"/>
      <c r="H28" s="28"/>
      <c r="I28" s="29"/>
      <c r="J28" s="29"/>
      <c r="K28" s="30" t="str">
        <f t="shared" si="0"/>
        <v/>
      </c>
      <c r="L28" s="26"/>
      <c r="M28" s="27"/>
      <c r="N28" s="31"/>
    </row>
    <row r="29" spans="1:14" ht="25.5" customHeight="1" x14ac:dyDescent="0.25">
      <c r="A29" s="25"/>
      <c r="B29" s="26"/>
      <c r="C29" s="26"/>
      <c r="D29" s="26"/>
      <c r="E29" s="27"/>
      <c r="F29" s="26"/>
      <c r="G29" s="28"/>
      <c r="H29" s="28"/>
      <c r="I29" s="29"/>
      <c r="J29" s="29"/>
      <c r="K29" s="30" t="str">
        <f t="shared" si="0"/>
        <v/>
      </c>
      <c r="L29" s="26"/>
      <c r="M29" s="27"/>
      <c r="N29" s="31"/>
    </row>
    <row r="30" spans="1:14" ht="25.5" customHeight="1" x14ac:dyDescent="0.25">
      <c r="A30" s="25"/>
      <c r="B30" s="26"/>
      <c r="C30" s="26"/>
      <c r="D30" s="26"/>
      <c r="E30" s="27"/>
      <c r="F30" s="26"/>
      <c r="G30" s="28"/>
      <c r="H30" s="28"/>
      <c r="I30" s="29"/>
      <c r="J30" s="29"/>
      <c r="K30" s="30" t="str">
        <f t="shared" si="0"/>
        <v/>
      </c>
      <c r="L30" s="26"/>
      <c r="M30" s="27"/>
      <c r="N30" s="31"/>
    </row>
    <row r="31" spans="1:14" ht="25.5" customHeight="1" x14ac:dyDescent="0.25">
      <c r="A31" s="25"/>
      <c r="B31" s="26"/>
      <c r="C31" s="26"/>
      <c r="D31" s="26"/>
      <c r="E31" s="27"/>
      <c r="F31" s="26"/>
      <c r="G31" s="28"/>
      <c r="H31" s="28"/>
      <c r="I31" s="29"/>
      <c r="J31" s="29"/>
      <c r="K31" s="30" t="str">
        <f t="shared" si="0"/>
        <v/>
      </c>
      <c r="L31" s="26"/>
      <c r="M31" s="27"/>
      <c r="N31" s="31"/>
    </row>
    <row r="32" spans="1:14" ht="25.5" customHeight="1" x14ac:dyDescent="0.25">
      <c r="A32" s="25"/>
      <c r="B32" s="26"/>
      <c r="C32" s="26"/>
      <c r="D32" s="26"/>
      <c r="E32" s="27"/>
      <c r="F32" s="26"/>
      <c r="G32" s="28"/>
      <c r="H32" s="28"/>
      <c r="I32" s="29"/>
      <c r="J32" s="29"/>
      <c r="K32" s="30" t="str">
        <f t="shared" si="0"/>
        <v/>
      </c>
      <c r="L32" s="26"/>
      <c r="M32" s="27"/>
      <c r="N32" s="31"/>
    </row>
    <row r="33" spans="1:14" ht="25.5" customHeight="1" x14ac:dyDescent="0.25">
      <c r="A33" s="25"/>
      <c r="B33" s="26"/>
      <c r="C33" s="26"/>
      <c r="D33" s="26"/>
      <c r="E33" s="27"/>
      <c r="F33" s="26"/>
      <c r="G33" s="28"/>
      <c r="H33" s="28"/>
      <c r="I33" s="29"/>
      <c r="J33" s="29"/>
      <c r="K33" s="30" t="str">
        <f t="shared" si="0"/>
        <v/>
      </c>
      <c r="L33" s="26"/>
      <c r="M33" s="27"/>
      <c r="N33" s="31"/>
    </row>
    <row r="34" spans="1:14" ht="25.5" customHeight="1" x14ac:dyDescent="0.25">
      <c r="A34" s="25"/>
      <c r="B34" s="26"/>
      <c r="C34" s="26"/>
      <c r="D34" s="26"/>
      <c r="E34" s="27"/>
      <c r="F34" s="26"/>
      <c r="G34" s="28"/>
      <c r="H34" s="28"/>
      <c r="I34" s="29"/>
      <c r="J34" s="29"/>
      <c r="K34" s="30" t="str">
        <f t="shared" si="0"/>
        <v/>
      </c>
      <c r="L34" s="26"/>
      <c r="M34" s="27"/>
      <c r="N34" s="31"/>
    </row>
    <row r="35" spans="1:14" ht="25.5" customHeight="1" x14ac:dyDescent="0.25">
      <c r="A35" s="25"/>
      <c r="B35" s="26"/>
      <c r="C35" s="26"/>
      <c r="D35" s="26"/>
      <c r="E35" s="27"/>
      <c r="F35" s="26"/>
      <c r="G35" s="28"/>
      <c r="H35" s="28"/>
      <c r="I35" s="29"/>
      <c r="J35" s="29"/>
      <c r="K35" s="30" t="str">
        <f t="shared" si="0"/>
        <v/>
      </c>
      <c r="L35" s="26"/>
      <c r="M35" s="27"/>
      <c r="N35" s="31"/>
    </row>
    <row r="36" spans="1:14" ht="25.5" customHeight="1" x14ac:dyDescent="0.25">
      <c r="A36" s="25"/>
      <c r="B36" s="26"/>
      <c r="C36" s="26"/>
      <c r="D36" s="26"/>
      <c r="E36" s="27"/>
      <c r="F36" s="26"/>
      <c r="G36" s="28"/>
      <c r="H36" s="28"/>
      <c r="I36" s="29"/>
      <c r="J36" s="29"/>
      <c r="K36" s="30" t="str">
        <f t="shared" si="0"/>
        <v/>
      </c>
      <c r="L36" s="26"/>
      <c r="M36" s="27"/>
      <c r="N36" s="31"/>
    </row>
    <row r="37" spans="1:14" ht="25.5" customHeight="1" x14ac:dyDescent="0.25">
      <c r="A37" s="25"/>
      <c r="B37" s="26"/>
      <c r="C37" s="26"/>
      <c r="D37" s="26"/>
      <c r="E37" s="27"/>
      <c r="F37" s="26"/>
      <c r="G37" s="28"/>
      <c r="H37" s="28"/>
      <c r="I37" s="29"/>
      <c r="J37" s="29"/>
      <c r="K37" s="30" t="str">
        <f t="shared" si="0"/>
        <v/>
      </c>
      <c r="L37" s="26"/>
      <c r="M37" s="27"/>
      <c r="N37" s="31"/>
    </row>
    <row r="38" spans="1:14" ht="25.5" customHeight="1" x14ac:dyDescent="0.25">
      <c r="A38" s="25"/>
      <c r="B38" s="26"/>
      <c r="C38" s="26"/>
      <c r="D38" s="26"/>
      <c r="E38" s="27"/>
      <c r="F38" s="26"/>
      <c r="G38" s="28"/>
      <c r="H38" s="28"/>
      <c r="I38" s="29"/>
      <c r="J38" s="29"/>
      <c r="K38" s="30" t="str">
        <f t="shared" si="0"/>
        <v/>
      </c>
      <c r="L38" s="26"/>
      <c r="M38" s="27"/>
      <c r="N38" s="31"/>
    </row>
    <row r="39" spans="1:14" ht="25.5" customHeight="1" x14ac:dyDescent="0.25">
      <c r="A39" s="25"/>
      <c r="B39" s="26"/>
      <c r="C39" s="26"/>
      <c r="D39" s="26"/>
      <c r="E39" s="27"/>
      <c r="F39" s="26"/>
      <c r="G39" s="28"/>
      <c r="H39" s="28"/>
      <c r="I39" s="29"/>
      <c r="J39" s="29"/>
      <c r="K39" s="30" t="str">
        <f t="shared" si="0"/>
        <v/>
      </c>
      <c r="L39" s="26"/>
      <c r="M39" s="27"/>
      <c r="N39" s="31"/>
    </row>
    <row r="40" spans="1:14" ht="25.5" customHeight="1" x14ac:dyDescent="0.25">
      <c r="A40" s="25"/>
      <c r="B40" s="26"/>
      <c r="C40" s="26"/>
      <c r="D40" s="26"/>
      <c r="E40" s="27"/>
      <c r="F40" s="26"/>
      <c r="G40" s="28"/>
      <c r="H40" s="28"/>
      <c r="I40" s="29"/>
      <c r="J40" s="29"/>
      <c r="K40" s="30" t="str">
        <f t="shared" si="0"/>
        <v/>
      </c>
      <c r="L40" s="26"/>
      <c r="M40" s="27"/>
      <c r="N40" s="31"/>
    </row>
    <row r="41" spans="1:14" ht="25.5" customHeight="1" x14ac:dyDescent="0.25">
      <c r="A41" s="25"/>
      <c r="B41" s="26"/>
      <c r="C41" s="26"/>
      <c r="D41" s="26"/>
      <c r="E41" s="27"/>
      <c r="F41" s="26"/>
      <c r="G41" s="28"/>
      <c r="H41" s="28"/>
      <c r="I41" s="29"/>
      <c r="J41" s="29"/>
      <c r="K41" s="30" t="str">
        <f t="shared" si="0"/>
        <v/>
      </c>
      <c r="L41" s="26"/>
      <c r="M41" s="27"/>
      <c r="N41" s="31"/>
    </row>
    <row r="42" spans="1:14" ht="25.5" customHeight="1" x14ac:dyDescent="0.25">
      <c r="A42" s="25"/>
      <c r="B42" s="26"/>
      <c r="C42" s="26"/>
      <c r="D42" s="26"/>
      <c r="E42" s="27"/>
      <c r="F42" s="26"/>
      <c r="G42" s="28"/>
      <c r="H42" s="28"/>
      <c r="I42" s="29"/>
      <c r="J42" s="29"/>
      <c r="K42" s="30" t="str">
        <f t="shared" si="0"/>
        <v/>
      </c>
      <c r="L42" s="26"/>
      <c r="M42" s="27"/>
      <c r="N42" s="31"/>
    </row>
    <row r="43" spans="1:14" ht="25.5" customHeight="1" x14ac:dyDescent="0.25">
      <c r="A43" s="25"/>
      <c r="B43" s="26"/>
      <c r="C43" s="26"/>
      <c r="D43" s="26"/>
      <c r="E43" s="27"/>
      <c r="F43" s="26"/>
      <c r="G43" s="28"/>
      <c r="H43" s="28"/>
      <c r="I43" s="29"/>
      <c r="J43" s="29"/>
      <c r="K43" s="30" t="str">
        <f t="shared" si="0"/>
        <v/>
      </c>
      <c r="L43" s="26"/>
      <c r="M43" s="27"/>
      <c r="N43" s="31"/>
    </row>
    <row r="44" spans="1:14" ht="25.5" customHeight="1" x14ac:dyDescent="0.25">
      <c r="A44" s="25"/>
      <c r="B44" s="26"/>
      <c r="C44" s="26"/>
      <c r="D44" s="26"/>
      <c r="E44" s="27"/>
      <c r="F44" s="26"/>
      <c r="G44" s="28"/>
      <c r="H44" s="28"/>
      <c r="I44" s="29"/>
      <c r="J44" s="29"/>
      <c r="K44" s="30" t="str">
        <f t="shared" si="0"/>
        <v/>
      </c>
      <c r="L44" s="26"/>
      <c r="M44" s="27"/>
      <c r="N44" s="31"/>
    </row>
    <row r="45" spans="1:14" ht="21.75" customHeight="1" x14ac:dyDescent="0.25">
      <c r="A45" s="32"/>
      <c r="B45" s="33" t="s">
        <v>121</v>
      </c>
      <c r="C45" s="34"/>
      <c r="D45" s="34"/>
      <c r="E45" s="34"/>
      <c r="F45" s="34"/>
      <c r="G45" s="34"/>
      <c r="H45" s="34"/>
      <c r="I45" s="35">
        <f>SUM(I5:I44)</f>
        <v>119</v>
      </c>
      <c r="J45" s="34"/>
      <c r="K45" s="36">
        <f>SUM(K5:K44)</f>
        <v>9194</v>
      </c>
      <c r="L45" s="34"/>
      <c r="M45" s="34"/>
      <c r="N45" s="37">
        <f>SUM(N5:N44)</f>
        <v>169315</v>
      </c>
    </row>
  </sheetData>
  <autoFilter ref="A4:N44" xr:uid="{00000000-0009-0000-0000-000002000000}"/>
  <mergeCells count="2">
    <mergeCell ref="A1:N1"/>
    <mergeCell ref="A2:N2"/>
  </mergeCells>
  <conditionalFormatting sqref="M5:M44">
    <cfRule type="cellIs" dxfId="3" priority="2" operator="equal">
      <formula>"Réalisée"</formula>
    </cfRule>
    <cfRule type="cellIs" dxfId="2" priority="3" operator="equal">
      <formula>"En cours"</formula>
    </cfRule>
    <cfRule type="cellIs" dxfId="1" priority="4" operator="equal">
      <formula>"Planifiée"</formula>
    </cfRule>
    <cfRule type="cellIs" dxfId="0" priority="5" operator="equal">
      <formula>"Annulée"</formula>
    </cfRule>
  </conditionalFormatting>
  <conditionalFormatting sqref="N5:N44">
    <cfRule type="dataBar" priority="6">
      <dataBar>
        <cfvo type="min"/>
        <cfvo type="max"/>
        <color rgb="FF14B8A6"/>
      </dataBar>
      <extLst>
        <ext xmlns:x14="http://schemas.microsoft.com/office/spreadsheetml/2009/9/main" uri="{B025F937-C7B1-47D3-B67F-A62EFF666E3E}">
          <x14:id>{A6A958BE-BF70-4029-B97B-A0A96E3ECE84}</x14:id>
        </ext>
      </extLst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A958BE-BF70-4029-B97B-A0A96E3ECE84}">
            <x14:dataBar axisPosition="none">
              <x14:cfvo type="min"/>
              <x14:cfvo type="max"/>
              <x14:negativeFillColor rgb="FF14B8A6"/>
            </x14:dataBar>
          </x14:cfRule>
          <xm:sqref>N5:N44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errorTitle="Saisie invalide" error="Valeur non autorisée : choisissez une option dans la liste." xr:uid="{00000000-0002-0000-0200-000000000000}">
          <x14:formula1>
            <xm:f>Paramètres!$J$5:$J$12</xm:f>
          </x14:formula1>
          <x14:formula2>
            <xm:f>0</xm:f>
          </x14:formula2>
          <xm:sqref>C5:C44</xm:sqref>
        </x14:dataValidation>
        <x14:dataValidation type="list" allowBlank="1" showErrorMessage="1" errorTitle="Saisie invalide" error="Valeur non autorisée : choisissez une option dans la liste." xr:uid="{00000000-0002-0000-0200-000001000000}">
          <x14:formula1>
            <xm:f>Paramètres!$D$5:$D$9</xm:f>
          </x14:formula1>
          <x14:formula2>
            <xm:f>0</xm:f>
          </x14:formula2>
          <xm:sqref>D5:D44</xm:sqref>
        </x14:dataValidation>
        <x14:dataValidation type="list" allowBlank="1" showErrorMessage="1" errorTitle="Saisie invalide" error="Valeur non autorisée : choisissez une option dans la liste." xr:uid="{00000000-0002-0000-0200-000002000000}">
          <x14:formula1>
            <xm:f>Paramètres!$H$5:$H$7</xm:f>
          </x14:formula1>
          <x14:formula2>
            <xm:f>0</xm:f>
          </x14:formula2>
          <xm:sqref>E5:E44</xm:sqref>
        </x14:dataValidation>
        <x14:dataValidation type="list" allowBlank="1" showErrorMessage="1" errorTitle="Saisie invalide" error="Valeur non autorisée : choisissez une option dans la liste." xr:uid="{00000000-0002-0000-0200-000003000000}">
          <x14:formula1>
            <xm:f>Paramètres!$F$5:$F$9</xm:f>
          </x14:formula1>
          <x14:formula2>
            <xm:f>0</xm:f>
          </x14:formula2>
          <xm:sqref>F5:F44</xm:sqref>
        </x14:dataValidation>
        <x14:dataValidation type="list" allowBlank="1" showErrorMessage="1" errorTitle="Saisie invalide" error="Valeur non autorisée : choisissez une option dans la liste." xr:uid="{00000000-0002-0000-0200-000004000000}">
          <x14:formula1>
            <xm:f>Paramètres!$B$5:$B$15</xm:f>
          </x14:formula1>
          <x14:formula2>
            <xm:f>0</xm:f>
          </x14:formula2>
          <xm:sqref>L5:L44</xm:sqref>
        </x14:dataValidation>
        <x14:dataValidation type="list" allowBlank="1" showErrorMessage="1" errorTitle="Saisie invalide" error="Valeur non autorisée : choisissez une option dans la liste." xr:uid="{00000000-0002-0000-0200-000005000000}">
          <x14:formula1>
            <xm:f>Paramètres!$L$5:$L$8</xm:f>
          </x14:formula1>
          <x14:formula2>
            <xm:f>0</xm:f>
          </x14:formula2>
          <xm:sqref>M5:M44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8" customWidth="1"/>
    <col min="3" max="5" width="16" customWidth="1"/>
    <col min="6" max="6" width="3" customWidth="1"/>
  </cols>
  <sheetData>
    <row r="1" spans="1:6" ht="30" customHeight="1" x14ac:dyDescent="0.25">
      <c r="A1" s="14" t="s">
        <v>122</v>
      </c>
      <c r="B1" s="14"/>
      <c r="C1" s="14"/>
      <c r="D1" s="14"/>
      <c r="E1" s="14"/>
      <c r="F1" s="14"/>
    </row>
    <row r="2" spans="1:6" ht="18" customHeight="1" x14ac:dyDescent="0.25">
      <c r="A2" s="13" t="s">
        <v>123</v>
      </c>
      <c r="B2" s="13"/>
      <c r="C2" s="13"/>
      <c r="D2" s="13"/>
      <c r="E2" s="13"/>
      <c r="F2" s="13"/>
    </row>
    <row r="4" spans="1:6" ht="21.75" customHeight="1" x14ac:dyDescent="0.25">
      <c r="B4" s="38" t="s">
        <v>124</v>
      </c>
    </row>
    <row r="5" spans="1:6" ht="28.5" x14ac:dyDescent="0.25">
      <c r="B5" s="39" t="s">
        <v>125</v>
      </c>
      <c r="C5" s="40" t="s">
        <v>126</v>
      </c>
      <c r="D5" s="24" t="s">
        <v>127</v>
      </c>
    </row>
    <row r="6" spans="1:6" x14ac:dyDescent="0.25">
      <c r="B6" s="41" t="s">
        <v>128</v>
      </c>
      <c r="C6" s="42">
        <v>3</v>
      </c>
      <c r="D6" s="43">
        <v>620</v>
      </c>
    </row>
    <row r="7" spans="1:6" x14ac:dyDescent="0.25">
      <c r="B7" s="41" t="s">
        <v>129</v>
      </c>
      <c r="C7" s="42">
        <v>4</v>
      </c>
      <c r="D7" s="43">
        <v>410</v>
      </c>
    </row>
    <row r="8" spans="1:6" x14ac:dyDescent="0.25">
      <c r="B8" s="44" t="s">
        <v>130</v>
      </c>
      <c r="C8" s="45">
        <f>SUM(C6:C7)</f>
        <v>7</v>
      </c>
      <c r="D8" s="46">
        <f>SUM(D6:D7)</f>
        <v>1030</v>
      </c>
    </row>
    <row r="11" spans="1:6" ht="21.75" customHeight="1" x14ac:dyDescent="0.25">
      <c r="B11" s="38" t="s">
        <v>131</v>
      </c>
    </row>
    <row r="12" spans="1:6" ht="19.5" customHeight="1" x14ac:dyDescent="0.25">
      <c r="B12" s="39" t="s">
        <v>132</v>
      </c>
      <c r="C12" s="24" t="s">
        <v>133</v>
      </c>
    </row>
    <row r="13" spans="1:6" x14ac:dyDescent="0.25">
      <c r="B13" s="47" t="s">
        <v>134</v>
      </c>
      <c r="C13" s="48">
        <v>78000</v>
      </c>
    </row>
    <row r="14" spans="1:6" ht="28.5" x14ac:dyDescent="0.25">
      <c r="B14" s="47" t="s">
        <v>135</v>
      </c>
      <c r="C14" s="48">
        <v>41000</v>
      </c>
    </row>
    <row r="15" spans="1:6" x14ac:dyDescent="0.25">
      <c r="B15" s="47" t="s">
        <v>136</v>
      </c>
      <c r="C15" s="48">
        <v>22000</v>
      </c>
    </row>
    <row r="16" spans="1:6" x14ac:dyDescent="0.25">
      <c r="B16" s="44" t="s">
        <v>137</v>
      </c>
      <c r="C16" s="49">
        <f>SUM(C13:C15)</f>
        <v>141000</v>
      </c>
    </row>
  </sheetData>
  <mergeCells count="2">
    <mergeCell ref="A1:F1"/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"/>
  <sheetViews>
    <sheetView showGridLines="0" zoomScaleNormal="100" workbookViewId="0"/>
  </sheetViews>
  <sheetFormatPr baseColWidth="10" defaultColWidth="8.7109375" defaultRowHeight="15" x14ac:dyDescent="0.25"/>
  <cols>
    <col min="2" max="2" width="32" customWidth="1"/>
    <col min="3" max="3" width="2.42578125" customWidth="1"/>
    <col min="4" max="4" width="32" customWidth="1"/>
    <col min="5" max="5" width="2.42578125" customWidth="1"/>
    <col min="6" max="6" width="32" customWidth="1"/>
    <col min="7" max="7" width="2.42578125" customWidth="1"/>
    <col min="8" max="8" width="32" customWidth="1"/>
    <col min="9" max="9" width="2.42578125" customWidth="1"/>
    <col min="10" max="10" width="32" customWidth="1"/>
    <col min="11" max="11" width="2.42578125" customWidth="1"/>
    <col min="12" max="12" width="32" customWidth="1"/>
    <col min="13" max="13" width="2.42578125" customWidth="1"/>
  </cols>
  <sheetData>
    <row r="1" spans="1:12" ht="30" customHeight="1" x14ac:dyDescent="0.25">
      <c r="A1" s="14" t="s">
        <v>138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" customHeight="1" x14ac:dyDescent="0.25">
      <c r="A2" s="13" t="s">
        <v>139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27.75" customHeight="1" x14ac:dyDescent="0.25">
      <c r="B4" s="24" t="s">
        <v>11</v>
      </c>
      <c r="D4" s="24" t="s">
        <v>140</v>
      </c>
      <c r="F4" s="24" t="s">
        <v>84</v>
      </c>
      <c r="H4" s="24" t="s">
        <v>83</v>
      </c>
      <c r="J4" s="24" t="s">
        <v>81</v>
      </c>
      <c r="L4" s="24" t="s">
        <v>141</v>
      </c>
    </row>
    <row r="5" spans="1:12" x14ac:dyDescent="0.25">
      <c r="B5" s="50" t="s">
        <v>16</v>
      </c>
      <c r="D5" s="50" t="s">
        <v>33</v>
      </c>
      <c r="F5" s="50" t="s">
        <v>17</v>
      </c>
      <c r="H5" s="50" t="s">
        <v>94</v>
      </c>
      <c r="J5" s="50" t="s">
        <v>43</v>
      </c>
      <c r="L5" s="50" t="s">
        <v>95</v>
      </c>
    </row>
    <row r="6" spans="1:12" x14ac:dyDescent="0.25">
      <c r="B6" s="50" t="s">
        <v>18</v>
      </c>
      <c r="D6" s="50" t="s">
        <v>35</v>
      </c>
      <c r="F6" s="50" t="s">
        <v>19</v>
      </c>
      <c r="H6" s="50" t="s">
        <v>109</v>
      </c>
      <c r="J6" s="50" t="s">
        <v>44</v>
      </c>
      <c r="L6" s="50" t="s">
        <v>101</v>
      </c>
    </row>
    <row r="7" spans="1:12" x14ac:dyDescent="0.25">
      <c r="B7" s="50" t="s">
        <v>20</v>
      </c>
      <c r="D7" s="50" t="s">
        <v>37</v>
      </c>
      <c r="F7" s="50" t="s">
        <v>21</v>
      </c>
      <c r="H7" s="50" t="s">
        <v>100</v>
      </c>
      <c r="J7" s="50" t="s">
        <v>45</v>
      </c>
      <c r="L7" s="50" t="s">
        <v>116</v>
      </c>
    </row>
    <row r="8" spans="1:12" x14ac:dyDescent="0.25">
      <c r="B8" s="50" t="s">
        <v>22</v>
      </c>
      <c r="D8" s="50" t="s">
        <v>40</v>
      </c>
      <c r="F8" s="50" t="s">
        <v>23</v>
      </c>
      <c r="J8" s="50" t="s">
        <v>46</v>
      </c>
      <c r="L8" s="50" t="s">
        <v>142</v>
      </c>
    </row>
    <row r="9" spans="1:12" x14ac:dyDescent="0.25">
      <c r="B9" s="50" t="s">
        <v>24</v>
      </c>
      <c r="D9" s="50" t="s">
        <v>41</v>
      </c>
      <c r="F9" s="50" t="s">
        <v>25</v>
      </c>
      <c r="J9" s="50" t="s">
        <v>47</v>
      </c>
    </row>
    <row r="10" spans="1:12" x14ac:dyDescent="0.25">
      <c r="B10" s="50" t="s">
        <v>26</v>
      </c>
      <c r="J10" s="50" t="s">
        <v>48</v>
      </c>
    </row>
    <row r="11" spans="1:12" x14ac:dyDescent="0.25">
      <c r="B11" s="50" t="s">
        <v>28</v>
      </c>
      <c r="J11" s="50" t="s">
        <v>49</v>
      </c>
    </row>
    <row r="12" spans="1:12" x14ac:dyDescent="0.25">
      <c r="B12" s="50" t="s">
        <v>29</v>
      </c>
      <c r="J12" s="50" t="s">
        <v>50</v>
      </c>
    </row>
    <row r="13" spans="1:12" x14ac:dyDescent="0.25">
      <c r="B13" s="50" t="s">
        <v>32</v>
      </c>
    </row>
    <row r="14" spans="1:12" x14ac:dyDescent="0.25">
      <c r="B14" s="50" t="s">
        <v>34</v>
      </c>
    </row>
    <row r="15" spans="1:12" x14ac:dyDescent="0.25">
      <c r="B15" s="50" t="s">
        <v>36</v>
      </c>
    </row>
  </sheetData>
  <mergeCells count="2">
    <mergeCell ref="A1:L1"/>
    <mergeCell ref="A2:L2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104" customWidth="1"/>
  </cols>
  <sheetData>
    <row r="1" spans="1:3" ht="30" customHeight="1" x14ac:dyDescent="0.25">
      <c r="A1" s="14" t="s">
        <v>143</v>
      </c>
      <c r="B1" s="14"/>
      <c r="C1" s="14"/>
    </row>
    <row r="2" spans="1:3" ht="18" customHeight="1" x14ac:dyDescent="0.25">
      <c r="A2" s="13" t="s">
        <v>144</v>
      </c>
      <c r="B2" s="13"/>
      <c r="C2" s="13"/>
    </row>
    <row r="4" spans="1:3" ht="24" customHeight="1" x14ac:dyDescent="0.25">
      <c r="B4" s="51" t="s">
        <v>145</v>
      </c>
    </row>
    <row r="5" spans="1:3" ht="61.5" customHeight="1" x14ac:dyDescent="0.25">
      <c r="B5" s="52" t="s">
        <v>146</v>
      </c>
    </row>
    <row r="7" spans="1:3" ht="24" customHeight="1" x14ac:dyDescent="0.25">
      <c r="B7" s="51" t="s">
        <v>147</v>
      </c>
    </row>
    <row r="8" spans="1:3" ht="30.75" customHeight="1" x14ac:dyDescent="0.25">
      <c r="B8" s="52" t="s">
        <v>148</v>
      </c>
    </row>
    <row r="9" spans="1:3" ht="15" customHeight="1" x14ac:dyDescent="0.25">
      <c r="B9" s="52" t="s">
        <v>149</v>
      </c>
    </row>
    <row r="10" spans="1:3" ht="15" customHeight="1" x14ac:dyDescent="0.25">
      <c r="B10" s="52" t="s">
        <v>150</v>
      </c>
    </row>
    <row r="11" spans="1:3" ht="15" customHeight="1" x14ac:dyDescent="0.25">
      <c r="B11" s="52" t="s">
        <v>151</v>
      </c>
    </row>
    <row r="12" spans="1:3" ht="15" customHeight="1" x14ac:dyDescent="0.25">
      <c r="B12" s="52" t="s">
        <v>152</v>
      </c>
    </row>
    <row r="13" spans="1:3" ht="15" customHeight="1" x14ac:dyDescent="0.25">
      <c r="B13" s="52" t="s">
        <v>153</v>
      </c>
    </row>
    <row r="15" spans="1:3" ht="24" customHeight="1" x14ac:dyDescent="0.25">
      <c r="B15" s="51" t="s">
        <v>154</v>
      </c>
    </row>
    <row r="16" spans="1:3" ht="15" customHeight="1" x14ac:dyDescent="0.25">
      <c r="B16" s="52" t="s">
        <v>155</v>
      </c>
    </row>
    <row r="17" spans="2:2" ht="30.75" customHeight="1" x14ac:dyDescent="0.25">
      <c r="B17" s="52" t="s">
        <v>156</v>
      </c>
    </row>
    <row r="18" spans="2:2" ht="46.5" customHeight="1" x14ac:dyDescent="0.25">
      <c r="B18" s="52" t="s">
        <v>157</v>
      </c>
    </row>
    <row r="19" spans="2:2" ht="15" customHeight="1" x14ac:dyDescent="0.25">
      <c r="B19" s="52" t="s">
        <v>158</v>
      </c>
    </row>
    <row r="20" spans="2:2" ht="15" customHeight="1" x14ac:dyDescent="0.25">
      <c r="B20" s="52" t="s">
        <v>159</v>
      </c>
    </row>
    <row r="22" spans="2:2" ht="24" customHeight="1" x14ac:dyDescent="0.25">
      <c r="B22" s="51" t="s">
        <v>160</v>
      </c>
    </row>
    <row r="23" spans="2:2" ht="30.75" customHeight="1" x14ac:dyDescent="0.25">
      <c r="B23" s="52" t="s">
        <v>161</v>
      </c>
    </row>
    <row r="24" spans="2:2" ht="30.75" customHeight="1" x14ac:dyDescent="0.25">
      <c r="B24" s="52" t="s">
        <v>162</v>
      </c>
    </row>
    <row r="25" spans="2:2" ht="30.75" customHeight="1" x14ac:dyDescent="0.25">
      <c r="B25" s="52" t="s">
        <v>163</v>
      </c>
    </row>
    <row r="27" spans="2:2" ht="24" customHeight="1" x14ac:dyDescent="0.25">
      <c r="B27" s="51" t="s">
        <v>164</v>
      </c>
    </row>
    <row r="28" spans="2:2" ht="30.75" customHeight="1" x14ac:dyDescent="0.25">
      <c r="B28" s="52" t="s">
        <v>165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Synthèse BPF</vt:lpstr>
      <vt:lpstr>Organisme</vt:lpstr>
      <vt:lpstr>Actions de formation</vt:lpstr>
      <vt:lpstr>Charges &amp; formateurs</vt:lpstr>
      <vt:lpstr>Paramètres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2026-09-27T14:42:21Z</dcterms:created>
  <dcterms:modified xsi:type="dcterms:W3CDTF">2026-09-27T14:53:26Z</dcterms:modified>
  <dc:language>en-US</dc:language>
</cp:coreProperties>
</file>