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ModelesExcel\Generador\"/>
    </mc:Choice>
  </mc:AlternateContent>
  <xr:revisionPtr revIDLastSave="0" documentId="13_ncr:1_{0A53FBA0-B819-4959-B89D-7774E6690C5A}" xr6:coauthVersionLast="47" xr6:coauthVersionMax="47" xr10:uidLastSave="{00000000-0000-0000-0000-000000000000}"/>
  <bookViews>
    <workbookView xWindow="690" yWindow="690" windowWidth="25500" windowHeight="13500" tabRatio="500" xr2:uid="{00000000-000D-0000-FFFF-FFFF00000000}"/>
  </bookViews>
  <sheets>
    <sheet name="Bon de livraison" sheetId="2" r:id="rId1"/>
    <sheet name="Clients" sheetId="3" r:id="rId2"/>
    <sheet name="Articles" sheetId="4" r:id="rId3"/>
    <sheet name="Paramètres" sheetId="5" r:id="rId4"/>
    <sheet name="Mode d’emploi" sheetId="1" r:id="rId5"/>
  </sheets>
  <definedNames>
    <definedName name="_xlnm._FilterDatabase" localSheetId="2" hidden="1">Articles!$B$3:$F$23</definedName>
    <definedName name="_xlnm._FilterDatabase" localSheetId="1" hidden="1">Clients!$B$3:$J$17</definedName>
    <definedName name="_xlnm.Print_Area" localSheetId="0">'Bon de livraison'!$A$1:$I$40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1" i="2" l="1"/>
  <c r="C30" i="2"/>
  <c r="C29" i="2"/>
  <c r="I27" i="2"/>
  <c r="H27" i="2"/>
  <c r="G27" i="2"/>
  <c r="F27" i="2"/>
  <c r="C27" i="2"/>
  <c r="I26" i="2"/>
  <c r="H26" i="2"/>
  <c r="G26" i="2"/>
  <c r="F26" i="2"/>
  <c r="C26" i="2"/>
  <c r="I25" i="2"/>
  <c r="H25" i="2"/>
  <c r="G25" i="2"/>
  <c r="F25" i="2"/>
  <c r="C25" i="2"/>
  <c r="I24" i="2"/>
  <c r="H24" i="2"/>
  <c r="G24" i="2"/>
  <c r="F24" i="2"/>
  <c r="C24" i="2"/>
  <c r="I23" i="2"/>
  <c r="H23" i="2"/>
  <c r="G23" i="2"/>
  <c r="F23" i="2"/>
  <c r="C23" i="2"/>
  <c r="I22" i="2"/>
  <c r="H22" i="2"/>
  <c r="G22" i="2"/>
  <c r="F22" i="2"/>
  <c r="C22" i="2"/>
  <c r="H21" i="2"/>
  <c r="I21" i="2" s="1"/>
  <c r="G21" i="2"/>
  <c r="F21" i="2"/>
  <c r="C21" i="2"/>
  <c r="H20" i="2"/>
  <c r="I20" i="2" s="1"/>
  <c r="G20" i="2"/>
  <c r="F20" i="2"/>
  <c r="C20" i="2"/>
  <c r="H19" i="2"/>
  <c r="I19" i="2" s="1"/>
  <c r="G19" i="2"/>
  <c r="F19" i="2"/>
  <c r="C19" i="2"/>
  <c r="H18" i="2"/>
  <c r="I18" i="2" s="1"/>
  <c r="G18" i="2"/>
  <c r="F18" i="2"/>
  <c r="C18" i="2"/>
  <c r="H17" i="2"/>
  <c r="I17" i="2" s="1"/>
  <c r="G17" i="2"/>
  <c r="F17" i="2"/>
  <c r="C17" i="2"/>
  <c r="H16" i="2"/>
  <c r="I16" i="2" s="1"/>
  <c r="I29" i="2" s="1"/>
  <c r="G16" i="2"/>
  <c r="F16" i="2"/>
  <c r="C16" i="2"/>
  <c r="B13" i="2"/>
  <c r="B12" i="2"/>
  <c r="B11" i="2"/>
  <c r="B10" i="2"/>
  <c r="B6" i="2"/>
  <c r="B5" i="2"/>
  <c r="B4" i="2"/>
  <c r="B3" i="2"/>
  <c r="B2" i="2"/>
  <c r="I30" i="2" l="1"/>
  <c r="I31" i="2" s="1"/>
</calcChain>
</file>

<file path=xl/sharedStrings.xml><?xml version="1.0" encoding="utf-8"?>
<sst xmlns="http://schemas.openxmlformats.org/spreadsheetml/2006/main" count="261" uniqueCount="222">
  <si>
    <t>BON DE LIVRAISON</t>
  </si>
  <si>
    <t>Modèle prêt à remplir et à imprimer — mode d’emploi</t>
  </si>
  <si>
    <t>À QUOI SERT CE DOCUMENT ?</t>
  </si>
  <si>
    <t>Le bon de livraison (BL) accompagne les marchandises et atteste de ce qui a été livré, à qui et à quelle date. Signé par le client à la réception, il sécurise la relation commerciale et sert de base à la facturation.</t>
  </si>
  <si>
    <t>Ce classeur vous permet d’éditer un bon propre en quelques secondes : il reprend automatiquement vos coordonnées, celles du client et le détail des articles à partir de vos fichiers.</t>
  </si>
  <si>
    <t>COMMENT L’UTILISER ?</t>
  </si>
  <si>
    <t>1.</t>
  </si>
  <si>
    <t>Renseignez vos coordonnées dans l’onglet « Paramètres » (elles s’affichent en haut du bon).</t>
  </si>
  <si>
    <t>2.</t>
  </si>
  <si>
    <t>Complétez votre « Fichier clients » et votre « Catalogue articles » (une ligne par client / article).</t>
  </si>
  <si>
    <t>3.</t>
  </si>
  <si>
    <t>Dans l’onglet « Bon de livraison », choisissez le code client : nom et adresse se remplissent seuls.</t>
  </si>
  <si>
    <t>4.</t>
  </si>
  <si>
    <t>Sélectionnez chaque référence d’article : désignation, unité et prix s’affichent automatiquement.</t>
  </si>
  <si>
    <t>5.</t>
  </si>
  <si>
    <t>Saisissez les quantités commandées et livrées ; le reliquat, les totaux et la TVA se calculent seuls.</t>
  </si>
  <si>
    <t>6.</t>
  </si>
  <si>
    <t>Renseignez le n° de bon et la date, puis imprimez (la mise en page est déjà prête).</t>
  </si>
  <si>
    <t>CONTENU DU CLASSEUR</t>
  </si>
  <si>
    <t>Bon de livraison</t>
  </si>
  <si>
    <t>Le document à remplir et à imprimer. Se remplit en grande partie automatiquement.</t>
  </si>
  <si>
    <t>Clients</t>
  </si>
  <si>
    <t>Fichier de vos clients ; alimente le menu déroulant du bon.</t>
  </si>
  <si>
    <t>Articles</t>
  </si>
  <si>
    <t>Catalogue de vos produits et prestations ; reporte désignation, unité et prix.</t>
  </si>
  <si>
    <t>Paramètres</t>
  </si>
  <si>
    <t>Vos coordonnées d’émetteur et les listes déroulantes (modes, transporteurs, TVA, unités).</t>
  </si>
  <si>
    <t>LE RELIQUAT EN UN COUP D’ŒIL</t>
  </si>
  <si>
    <t>Reliquat = 0</t>
  </si>
  <si>
    <t>Livraison complète</t>
  </si>
  <si>
    <t>Reliquat &gt; 0</t>
  </si>
  <si>
    <t>Livraison partielle (reste à livrer)</t>
  </si>
  <si>
    <t>Reliquat &lt; 0</t>
  </si>
  <si>
    <t>Quantité livrée supérieure à la commande</t>
  </si>
  <si>
    <t>BONNES PRATIQUES</t>
  </si>
  <si>
    <t>•</t>
  </si>
  <si>
    <t>Ne saisissez que dans les cellules sur fond crème ; les cellules blanches sont calculées automatiquement.</t>
  </si>
  <si>
    <t>Le reliquat compare la quantité commandée et la quantité réellement livrée : utile en cas de livraison partielle.</t>
  </si>
  <si>
    <t>Le bon peut servir de base à la facturation : les quantités livrées font foi.</t>
  </si>
  <si>
    <t>Pour un nouveau bon, dupliquez l’onglet « Bon de livraison » et changez le numéro et la date.</t>
  </si>
  <si>
    <t>Conservez toujours une copie signée : elle constitue une preuve de la livraison.</t>
  </si>
  <si>
    <t>Modèle générique — coordonnées, clients et articles présentés sont fictifs et servent uniquement d’exemple.</t>
  </si>
  <si>
    <t>N° de bon</t>
  </si>
  <si>
    <t>BL-2027-0042</t>
  </si>
  <si>
    <t>Date</t>
  </si>
  <si>
    <t>Réf. commande</t>
  </si>
  <si>
    <t>CMD-2027-0015</t>
  </si>
  <si>
    <t>LIVRÉ À</t>
  </si>
  <si>
    <t>INFORMATIONS DE LIVRAISON</t>
  </si>
  <si>
    <t>Code client</t>
  </si>
  <si>
    <t>CLI-002</t>
  </si>
  <si>
    <t>Mode de livraison</t>
  </si>
  <si>
    <t>Livraison standard</t>
  </si>
  <si>
    <t>Transporteur</t>
  </si>
  <si>
    <t>Transporteur affrété</t>
  </si>
  <si>
    <t>Nombre de colis</t>
  </si>
  <si>
    <t>Poids total (kg)</t>
  </si>
  <si>
    <t>Date de livraison</t>
  </si>
  <si>
    <t>Réf.</t>
  </si>
  <si>
    <t>Désignation</t>
  </si>
  <si>
    <t>Qté cmd.</t>
  </si>
  <si>
    <t>Qté livrée</t>
  </si>
  <si>
    <t>Reliquat</t>
  </si>
  <si>
    <t>Unité</t>
  </si>
  <si>
    <t>P.U. HT</t>
  </si>
  <si>
    <t>Montant HT</t>
  </si>
  <si>
    <t>ART-001</t>
  </si>
  <si>
    <t>ART-002</t>
  </si>
  <si>
    <t>ART-003</t>
  </si>
  <si>
    <t>ART-004</t>
  </si>
  <si>
    <t>ART-007</t>
  </si>
  <si>
    <t>ART-012</t>
  </si>
  <si>
    <t>Nombre de lignes</t>
  </si>
  <si>
    <t>Total HT</t>
  </si>
  <si>
    <t>Total quantités livrées</t>
  </si>
  <si>
    <t>TVA</t>
  </si>
  <si>
    <t>Total reliquat</t>
  </si>
  <si>
    <t>Total TTC</t>
  </si>
  <si>
    <t>SIGNATURE DU CLIENT — Bon pour réception</t>
  </si>
  <si>
    <t>CACHET ET SIGNATURE DE L’ENTREPRISE</t>
  </si>
  <si>
    <t>Nom :</t>
  </si>
  <si>
    <t>Date :</t>
  </si>
  <si>
    <t>Réserves éventuelles à la livraison :</t>
  </si>
  <si>
    <t>Bon de livraison à conserver — La signature du présent bon vaut acceptation des marchandises livrées, sous réserve des remarques mentionnées ci-dessus. Marchandises voyageant aux risques et périls du destinataire.</t>
  </si>
  <si>
    <t>FICHIER CLIENTS</t>
  </si>
  <si>
    <t>Ajoutez vos clients ici ; ils alimentent automatiquement le menu déroulant du bon de livraison.</t>
  </si>
  <si>
    <t>Raison sociale</t>
  </si>
  <si>
    <t>Adresse</t>
  </si>
  <si>
    <t>Code postal</t>
  </si>
  <si>
    <t>Ville</t>
  </si>
  <si>
    <t>Contact</t>
  </si>
  <si>
    <t>Téléphone</t>
  </si>
  <si>
    <t>E-mail</t>
  </si>
  <si>
    <t>SIRET</t>
  </si>
  <si>
    <t>CLI-001</t>
  </si>
  <si>
    <t>Menuiserie Bernard</t>
  </si>
  <si>
    <t>8 avenue de la Gare</t>
  </si>
  <si>
    <t>33000</t>
  </si>
  <si>
    <t>Bordeaux</t>
  </si>
  <si>
    <t>M. Bernard</t>
  </si>
  <si>
    <t>05 56 12 34 56</t>
  </si>
  <si>
    <t>contact@menuiserie-bernard.fr</t>
  </si>
  <si>
    <t>501 234 567 00018</t>
  </si>
  <si>
    <t>Boutique Lemaire SARL</t>
  </si>
  <si>
    <t>15 rue Victor Hugo</t>
  </si>
  <si>
    <t>75011</t>
  </si>
  <si>
    <t>Paris</t>
  </si>
  <si>
    <t>Mme Lemaire</t>
  </si>
  <si>
    <t>01 40 11 22 33</t>
  </si>
  <si>
    <t>accueil@boutique-lemaire.fr</t>
  </si>
  <si>
    <t>512 345 678 00027</t>
  </si>
  <si>
    <t>CLI-003</t>
  </si>
  <si>
    <t>Établissements Rossi</t>
  </si>
  <si>
    <t>3 chemin du Moulin</t>
  </si>
  <si>
    <t>13008</t>
  </si>
  <si>
    <t>Marseille</t>
  </si>
  <si>
    <t>M. Rossi</t>
  </si>
  <si>
    <t>04 91 22 33 44</t>
  </si>
  <si>
    <t>commande@ets-rossi.fr</t>
  </si>
  <si>
    <t>523 456 789 00036</t>
  </si>
  <si>
    <t>CLI-004</t>
  </si>
  <si>
    <t>Cabinet Moreau &amp; Associés</t>
  </si>
  <si>
    <t>22 boulevard Carnot</t>
  </si>
  <si>
    <t>59000</t>
  </si>
  <si>
    <t>Lille</t>
  </si>
  <si>
    <t>Mme Moreau</t>
  </si>
  <si>
    <t>03 20 33 44 55</t>
  </si>
  <si>
    <t>contact@cabinet-moreau.fr</t>
  </si>
  <si>
    <t>534 567 890 00045</t>
  </si>
  <si>
    <t>CLI-005</t>
  </si>
  <si>
    <t>Ferme du Grand Chêne</t>
  </si>
  <si>
    <t>1 route de Sault</t>
  </si>
  <si>
    <t>84390</t>
  </si>
  <si>
    <t>Sault</t>
  </si>
  <si>
    <t>M. Lefevre</t>
  </si>
  <si>
    <t>04 90 44 55 66</t>
  </si>
  <si>
    <t>ferme.grandchene@email.fr</t>
  </si>
  <si>
    <t>545 678 901 00054</t>
  </si>
  <si>
    <t>CLI-006</t>
  </si>
  <si>
    <t>Studio Kréa</t>
  </si>
  <si>
    <t>9 place Bellecour</t>
  </si>
  <si>
    <t>69002</t>
  </si>
  <si>
    <t>Lyon</t>
  </si>
  <si>
    <t>Mme Petit</t>
  </si>
  <si>
    <t>04 78 55 66 77</t>
  </si>
  <si>
    <t>hello@studio-krea.fr</t>
  </si>
  <si>
    <t>556 789 012 00063</t>
  </si>
  <si>
    <t>CLI-007</t>
  </si>
  <si>
    <t>Garage Central</t>
  </si>
  <si>
    <t>47 rue de la République</t>
  </si>
  <si>
    <t>31000</t>
  </si>
  <si>
    <t>Toulouse</t>
  </si>
  <si>
    <t>M. Garnier</t>
  </si>
  <si>
    <t>05 61 66 77 88</t>
  </si>
  <si>
    <t>garage.central@email.fr</t>
  </si>
  <si>
    <t>567 890 123 00072</t>
  </si>
  <si>
    <t>CLI-008</t>
  </si>
  <si>
    <t>Épicerie Fontaine</t>
  </si>
  <si>
    <t>5 rue des Halles</t>
  </si>
  <si>
    <t>44000</t>
  </si>
  <si>
    <t>Nantes</t>
  </si>
  <si>
    <t>Mme Fontaine</t>
  </si>
  <si>
    <t>02 40 77 88 99</t>
  </si>
  <si>
    <t>epicerie.fontaine@email.fr</t>
  </si>
  <si>
    <t>578 901 234 00081</t>
  </si>
  <si>
    <t>CATALOGUE ARTICLES</t>
  </si>
  <si>
    <t>Ajoutez vos articles ici ; désignation, unité et prix se reportent automatiquement sur le bon.</t>
  </si>
  <si>
    <t>Taux TVA</t>
  </si>
  <si>
    <t>Étagère murale en chêne</t>
  </si>
  <si>
    <t>pièce</t>
  </si>
  <si>
    <t>Caisse de rangement plastique 50 L</t>
  </si>
  <si>
    <t>Lot de vis inox (100 pièces)</t>
  </si>
  <si>
    <t>lot</t>
  </si>
  <si>
    <t>Peinture acrylique blanche 5 L</t>
  </si>
  <si>
    <t>pot</t>
  </si>
  <si>
    <t>ART-005</t>
  </si>
  <si>
    <t>Carton de déménagement 55 L</t>
  </si>
  <si>
    <t>ART-006</t>
  </si>
  <si>
    <t>Ruban adhésif d'emballage</t>
  </si>
  <si>
    <t>rouleau</t>
  </si>
  <si>
    <t>Palette bois EUR 80 x 120</t>
  </si>
  <si>
    <t>palette</t>
  </si>
  <si>
    <t>ART-008</t>
  </si>
  <si>
    <t>Film étirable 300 m</t>
  </si>
  <si>
    <t>ART-009</t>
  </si>
  <si>
    <t>Gants de manutention (la paire)</t>
  </si>
  <si>
    <t>paire</t>
  </si>
  <si>
    <t>ART-010</t>
  </si>
  <si>
    <t>Sangle d'arrimage 5 m</t>
  </si>
  <si>
    <t>ART-011</t>
  </si>
  <si>
    <t>Diable pliant charge 70 kg</t>
  </si>
  <si>
    <t>Prestation de montage sur site</t>
  </si>
  <si>
    <t>heure</t>
  </si>
  <si>
    <t>COORDONNÉES DE L’ÉMETTEUR</t>
  </si>
  <si>
    <t>LISTES DÉROULANTES</t>
  </si>
  <si>
    <t>Modes de livraison</t>
  </si>
  <si>
    <t>Transporteurs</t>
  </si>
  <si>
    <t>Taux de TVA</t>
  </si>
  <si>
    <t>Unités</t>
  </si>
  <si>
    <t>Atelier Dupont &amp; Fils</t>
  </si>
  <si>
    <t>Colissimo</t>
  </si>
  <si>
    <t>12 rue des Artisans</t>
  </si>
  <si>
    <t>Livraison express</t>
  </si>
  <si>
    <t>Chronopost</t>
  </si>
  <si>
    <t>69003</t>
  </si>
  <si>
    <t>Retrait sur place</t>
  </si>
  <si>
    <t>DPD</t>
  </si>
  <si>
    <t>carton</t>
  </si>
  <si>
    <t>Coursier</t>
  </si>
  <si>
    <t>GLS</t>
  </si>
  <si>
    <t>812 345 678 00025</t>
  </si>
  <si>
    <t>Affrètement</t>
  </si>
  <si>
    <t>DHL Express</t>
  </si>
  <si>
    <t>N° TVA intracom.</t>
  </si>
  <si>
    <t>FR76 812345678</t>
  </si>
  <si>
    <t>04 78 00 00 00</t>
  </si>
  <si>
    <t>Livraison directe</t>
  </si>
  <si>
    <t>contact@atelier-dupont.fr</t>
  </si>
  <si>
    <t>kg</t>
  </si>
  <si>
    <t>litre</t>
  </si>
  <si>
    <t>mètre</t>
  </si>
  <si>
    <t>m²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</si>
</sst>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##"/>
    <numFmt numFmtId="165" formatCode="#,##0.00&quot; €&quot;"/>
    <numFmt numFmtId="166" formatCode="0.0%"/>
  </numFmts>
  <fonts count="24" x14ac:knownFonts="1">
    <font>
      <sz val="11"/>
      <color theme="1"/>
      <name val="Calibri"/>
      <family val="2"/>
      <charset val="1"/>
    </font>
    <font>
      <b/>
      <sz val="20"/>
      <color rgb="FFFFFFFF"/>
      <name val="Calibri"/>
      <charset val="1"/>
    </font>
    <font>
      <sz val="11"/>
      <color rgb="FFFFFFFF"/>
      <name val="Calibri"/>
      <charset val="1"/>
    </font>
    <font>
      <b/>
      <sz val="12"/>
      <color rgb="FFFFFFFF"/>
      <name val="Calibri"/>
      <charset val="1"/>
    </font>
    <font>
      <sz val="10"/>
      <color rgb="FF1C2B26"/>
      <name val="Calibri"/>
      <charset val="1"/>
    </font>
    <font>
      <b/>
      <sz val="11"/>
      <color rgb="FFA5551F"/>
      <name val="Calibri"/>
      <charset val="1"/>
    </font>
    <font>
      <b/>
      <sz val="10"/>
      <color rgb="FFFFFFFF"/>
      <name val="Calibri"/>
      <charset val="1"/>
    </font>
    <font>
      <b/>
      <sz val="10"/>
      <color rgb="FF1E7A32"/>
      <name val="Calibri"/>
      <charset val="1"/>
    </font>
    <font>
      <b/>
      <sz val="10"/>
      <color rgb="FF9A6A12"/>
      <name val="Calibri"/>
      <charset val="1"/>
    </font>
    <font>
      <b/>
      <sz val="10"/>
      <color rgb="FFC0392B"/>
      <name val="Calibri"/>
      <charset val="1"/>
    </font>
    <font>
      <b/>
      <sz val="9"/>
      <color rgb="FF6B7D75"/>
      <name val="Calibri"/>
      <charset val="1"/>
    </font>
    <font>
      <b/>
      <sz val="16"/>
      <color rgb="FF1F5C46"/>
      <name val="Calibri"/>
      <charset val="1"/>
    </font>
    <font>
      <b/>
      <sz val="9"/>
      <color rgb="FF1C2B26"/>
      <name val="Calibri"/>
      <charset val="1"/>
    </font>
    <font>
      <b/>
      <sz val="10"/>
      <color rgb="FF7A5C00"/>
      <name val="Calibri"/>
      <charset val="1"/>
    </font>
    <font>
      <sz val="9"/>
      <color rgb="FF6B7D75"/>
      <name val="Calibri"/>
      <charset val="1"/>
    </font>
    <font>
      <b/>
      <sz val="11"/>
      <color rgb="FFFFFFFF"/>
      <name val="Calibri"/>
      <charset val="1"/>
    </font>
    <font>
      <sz val="10"/>
      <color rgb="FF7A5C00"/>
      <name val="Calibri"/>
      <charset val="1"/>
    </font>
    <font>
      <b/>
      <sz val="12"/>
      <color rgb="FF1C2B26"/>
      <name val="Calibri"/>
      <charset val="1"/>
    </font>
    <font>
      <b/>
      <sz val="10"/>
      <color rgb="FF1C2B26"/>
      <name val="Calibri"/>
      <charset val="1"/>
    </font>
    <font>
      <b/>
      <sz val="10"/>
      <color rgb="FF1F5C46"/>
      <name val="Calibri"/>
      <charset val="1"/>
    </font>
    <font>
      <b/>
      <sz val="11"/>
      <color rgb="FF1C2B26"/>
      <name val="Calibri"/>
      <charset val="1"/>
    </font>
    <font>
      <sz val="8"/>
      <color rgb="FF6B7D75"/>
      <name val="Calibri"/>
      <charset val="1"/>
    </font>
    <font>
      <b/>
      <sz val="16"/>
      <color rgb="FFFFFFFF"/>
      <name val="Calibri"/>
      <charset val="1"/>
    </font>
    <font>
      <b/>
      <sz val="13"/>
      <color rgb="FFFFFFFF"/>
      <name val="Calibri"/>
      <charset val="1"/>
    </font>
  </fonts>
  <fills count="14">
    <fill>
      <patternFill patternType="none"/>
    </fill>
    <fill>
      <patternFill patternType="gray125"/>
    </fill>
    <fill>
      <patternFill patternType="solid">
        <fgColor rgb="FF1F5C46"/>
        <bgColor rgb="FF1E7A32"/>
      </patternFill>
    </fill>
    <fill>
      <patternFill patternType="solid">
        <fgColor rgb="FF2E7D5B"/>
        <bgColor rgb="FF1E7A32"/>
      </patternFill>
    </fill>
    <fill>
      <patternFill patternType="solid">
        <fgColor rgb="FFDCEBE3"/>
        <bgColor rgb="FFD8EEDD"/>
      </patternFill>
    </fill>
    <fill>
      <patternFill patternType="solid">
        <fgColor rgb="FF4A9E7F"/>
        <bgColor rgb="FF6B7D75"/>
      </patternFill>
    </fill>
    <fill>
      <patternFill patternType="solid">
        <fgColor rgb="FFD8EEDD"/>
        <bgColor rgb="FFDCEBE3"/>
      </patternFill>
    </fill>
    <fill>
      <patternFill patternType="solid">
        <fgColor rgb="FFFCE9CE"/>
        <bgColor rgb="FFFBE0E0"/>
      </patternFill>
    </fill>
    <fill>
      <patternFill patternType="solid">
        <fgColor rgb="FFFBE0E0"/>
        <bgColor rgb="FFFCE9CE"/>
      </patternFill>
    </fill>
    <fill>
      <patternFill patternType="solid">
        <fgColor rgb="FFFBF7F0"/>
        <bgColor rgb="FFF4F9F6"/>
      </patternFill>
    </fill>
    <fill>
      <patternFill patternType="solid">
        <fgColor rgb="FFFFF6D9"/>
        <bgColor rgb="FFFBF7F0"/>
      </patternFill>
    </fill>
    <fill>
      <patternFill patternType="solid">
        <fgColor rgb="FFFFFFFF"/>
        <bgColor rgb="FFF4F9F6"/>
      </patternFill>
    </fill>
    <fill>
      <patternFill patternType="solid">
        <fgColor rgb="FFA5551F"/>
        <bgColor rgb="FF9A6A12"/>
      </patternFill>
    </fill>
    <fill>
      <patternFill patternType="solid">
        <fgColor rgb="FFEAF3EE"/>
        <bgColor rgb="FFF4F9F6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BD8D1"/>
      </left>
      <right style="thin">
        <color rgb="FFCBD8D1"/>
      </right>
      <top style="thin">
        <color rgb="FFCBD8D1"/>
      </top>
      <bottom style="thin">
        <color rgb="FFCBD8D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4" fillId="0" borderId="0" xfId="0" applyFont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0" fillId="9" borderId="2" xfId="0" applyFont="1" applyFill="1" applyBorder="1" applyAlignment="1">
      <alignment horizontal="center" vertical="center"/>
    </xf>
    <xf numFmtId="0" fontId="9" fillId="8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7" fillId="6" borderId="2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3" borderId="1" xfId="0" applyFont="1" applyFill="1" applyBorder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5" fillId="4" borderId="2" xfId="0" applyFont="1" applyFill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12" fillId="4" borderId="2" xfId="0" applyFont="1" applyFill="1" applyBorder="1" applyAlignment="1">
      <alignment horizontal="left" vertical="center"/>
    </xf>
    <xf numFmtId="0" fontId="4" fillId="11" borderId="2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8" fillId="10" borderId="2" xfId="0" applyFont="1" applyFill="1" applyBorder="1" applyAlignment="1">
      <alignment horizontal="center" vertical="center"/>
    </xf>
    <xf numFmtId="164" fontId="4" fillId="10" borderId="2" xfId="0" applyNumberFormat="1" applyFont="1" applyFill="1" applyBorder="1" applyAlignment="1">
      <alignment horizontal="center" vertical="center"/>
    </xf>
    <xf numFmtId="164" fontId="4" fillId="11" borderId="2" xfId="0" applyNumberFormat="1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165" fontId="4" fillId="11" borderId="2" xfId="0" applyNumberFormat="1" applyFont="1" applyFill="1" applyBorder="1" applyAlignment="1">
      <alignment horizontal="right" vertical="center"/>
    </xf>
    <xf numFmtId="0" fontId="18" fillId="4" borderId="2" xfId="0" applyFont="1" applyFill="1" applyBorder="1" applyAlignment="1">
      <alignment horizontal="left" vertical="center"/>
    </xf>
    <xf numFmtId="1" fontId="19" fillId="11" borderId="2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/>
    </xf>
    <xf numFmtId="165" fontId="20" fillId="11" borderId="2" xfId="0" applyNumberFormat="1" applyFont="1" applyFill="1" applyBorder="1" applyAlignment="1">
      <alignment horizontal="right" vertical="center"/>
    </xf>
    <xf numFmtId="164" fontId="19" fillId="11" borderId="2" xfId="0" applyNumberFormat="1" applyFont="1" applyFill="1" applyBorder="1" applyAlignment="1">
      <alignment horizontal="center" vertical="center"/>
    </xf>
    <xf numFmtId="166" fontId="13" fillId="10" borderId="2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10" fillId="0" borderId="2" xfId="0" applyFont="1" applyBorder="1" applyAlignment="1">
      <alignment horizontal="left" vertical="center"/>
    </xf>
    <xf numFmtId="0" fontId="0" fillId="0" borderId="2" xfId="0" applyBorder="1"/>
    <xf numFmtId="0" fontId="6" fillId="3" borderId="1" xfId="0" applyFont="1" applyFill="1" applyBorder="1" applyAlignment="1">
      <alignment horizontal="center" vertical="center" wrapText="1"/>
    </xf>
    <xf numFmtId="0" fontId="19" fillId="10" borderId="2" xfId="0" applyFont="1" applyFill="1" applyBorder="1" applyAlignment="1">
      <alignment horizontal="left" vertical="center"/>
    </xf>
    <xf numFmtId="0" fontId="4" fillId="10" borderId="2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165" fontId="4" fillId="10" borderId="2" xfId="0" applyNumberFormat="1" applyFont="1" applyFill="1" applyBorder="1" applyAlignment="1">
      <alignment horizontal="right" vertical="center"/>
    </xf>
    <xf numFmtId="166" fontId="4" fillId="10" borderId="2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16" fillId="10" borderId="2" xfId="0" applyFont="1" applyFill="1" applyBorder="1" applyAlignment="1">
      <alignment horizontal="left" vertical="center"/>
    </xf>
    <xf numFmtId="0" fontId="4" fillId="13" borderId="2" xfId="0" applyFont="1" applyFill="1" applyBorder="1" applyAlignment="1">
      <alignment horizontal="left" vertical="center"/>
    </xf>
    <xf numFmtId="166" fontId="4" fillId="13" borderId="2" xfId="0" applyNumberFormat="1" applyFont="1" applyFill="1" applyBorder="1" applyAlignment="1">
      <alignment horizontal="left" vertical="center"/>
    </xf>
    <xf numFmtId="0" fontId="13" fillId="10" borderId="2" xfId="0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14" fontId="13" fillId="10" borderId="2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left" vertical="center"/>
    </xf>
    <xf numFmtId="0" fontId="13" fillId="10" borderId="2" xfId="0" applyFont="1" applyFill="1" applyBorder="1" applyAlignment="1">
      <alignment horizontal="left" vertical="center"/>
    </xf>
    <xf numFmtId="0" fontId="16" fillId="10" borderId="2" xfId="0" applyFont="1" applyFill="1" applyBorder="1" applyAlignment="1">
      <alignment horizontal="center" vertical="center"/>
    </xf>
    <xf numFmtId="0" fontId="17" fillId="11" borderId="2" xfId="0" applyFont="1" applyFill="1" applyBorder="1" applyAlignment="1">
      <alignment horizontal="left" vertical="center"/>
    </xf>
    <xf numFmtId="0" fontId="4" fillId="11" borderId="2" xfId="0" applyFont="1" applyFill="1" applyBorder="1" applyAlignment="1">
      <alignment horizontal="left" vertical="center"/>
    </xf>
    <xf numFmtId="1" fontId="16" fillId="10" borderId="2" xfId="0" applyNumberFormat="1" applyFont="1" applyFill="1" applyBorder="1" applyAlignment="1">
      <alignment horizontal="center" vertical="center"/>
    </xf>
    <xf numFmtId="164" fontId="16" fillId="10" borderId="2" xfId="0" applyNumberFormat="1" applyFont="1" applyFill="1" applyBorder="1" applyAlignment="1">
      <alignment horizontal="center" vertical="center"/>
    </xf>
    <xf numFmtId="0" fontId="14" fillId="11" borderId="2" xfId="0" applyFont="1" applyFill="1" applyBorder="1" applyAlignment="1">
      <alignment horizontal="left" vertical="center"/>
    </xf>
    <xf numFmtId="14" fontId="16" fillId="10" borderId="2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4" fillId="9" borderId="2" xfId="0" applyFont="1" applyFill="1" applyBorder="1" applyAlignment="1">
      <alignment horizontal="left" vertical="center"/>
    </xf>
    <xf numFmtId="0" fontId="14" fillId="9" borderId="2" xfId="0" applyFont="1" applyFill="1" applyBorder="1" applyAlignment="1">
      <alignment horizontal="left" vertical="top" wrapText="1"/>
    </xf>
    <xf numFmtId="0" fontId="21" fillId="9" borderId="2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left" vertical="center"/>
    </xf>
    <xf numFmtId="0" fontId="23" fillId="2" borderId="0" xfId="0" applyFont="1" applyFill="1" applyAlignment="1">
      <alignment horizontal="left" vertical="center"/>
    </xf>
    <xf numFmtId="0" fontId="23" fillId="12" borderId="0" xfId="0" applyFont="1" applyFill="1" applyAlignment="1">
      <alignment horizontal="left" vertical="center"/>
    </xf>
  </cellXfs>
  <cellStyles count="1">
    <cellStyle name="Standard" xfId="0" builtinId="0"/>
  </cellStyles>
  <dxfs count="5">
    <dxf>
      <font>
        <b/>
        <sz val="10"/>
        <color rgb="FF1E7A32"/>
        <name val="Calibri"/>
        <charset val="1"/>
      </font>
      <fill>
        <patternFill>
          <bgColor rgb="FFD8EEDD"/>
        </patternFill>
      </fill>
    </dxf>
    <dxf>
      <font>
        <b/>
        <sz val="10"/>
        <color rgb="FFC0392B"/>
        <name val="Calibri"/>
        <charset val="1"/>
      </font>
      <fill>
        <patternFill>
          <bgColor rgb="FFFBE0E0"/>
        </patternFill>
      </fill>
    </dxf>
    <dxf>
      <font>
        <b/>
        <sz val="10"/>
        <color rgb="FF9A6A12"/>
        <name val="Calibri"/>
        <charset val="1"/>
      </font>
      <fill>
        <patternFill>
          <bgColor rgb="FFFCE9CE"/>
        </patternFill>
      </fill>
    </dxf>
    <dxf>
      <font>
        <b/>
        <sz val="10"/>
        <color rgb="FF9A6A12"/>
        <name val="Calibri"/>
        <charset val="1"/>
      </font>
    </dxf>
    <dxf>
      <fill>
        <patternFill>
          <bgColor rgb="FFF4F9F6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7A32"/>
      <rgbColor rgb="FF000080"/>
      <rgbColor rgb="FF9A6A12"/>
      <rgbColor rgb="FF800080"/>
      <rgbColor rgb="FF2E7D5B"/>
      <rgbColor rgb="FFF4F9F6"/>
      <rgbColor rgb="FF6B7D75"/>
      <rgbColor rgb="FF9999FF"/>
      <rgbColor rgb="FFA5551F"/>
      <rgbColor rgb="FFFFF6D9"/>
      <rgbColor rgb="FFEAF3EE"/>
      <rgbColor rgb="FF660066"/>
      <rgbColor rgb="FFFF8080"/>
      <rgbColor rgb="FF0066CC"/>
      <rgbColor rgb="FFCBD8D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BE3"/>
      <rgbColor rgb="FFD8EEDD"/>
      <rgbColor rgb="FFFCE9CE"/>
      <rgbColor rgb="FFFBF7F0"/>
      <rgbColor rgb="FFFF99CC"/>
      <rgbColor rgb="FFCC99FF"/>
      <rgbColor rgb="FFFBE0E0"/>
      <rgbColor rgb="FF3366FF"/>
      <rgbColor rgb="FF33CCCC"/>
      <rgbColor rgb="FF99CC00"/>
      <rgbColor rgb="FFFFCC00"/>
      <rgbColor rgb="FFFF9900"/>
      <rgbColor rgb="FFC46A34"/>
      <rgbColor rgb="FF666699"/>
      <rgbColor rgb="FF969696"/>
      <rgbColor rgb="FF1F5C46"/>
      <rgbColor rgb="FF4A9E7F"/>
      <rgbColor rgb="FF003300"/>
      <rgbColor rgb="FF333300"/>
      <rgbColor rgb="FFC0392B"/>
      <rgbColor rgb="FF7A5C00"/>
      <rgbColor rgb="FF333399"/>
      <rgbColor rgb="FF1C2B2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46A34"/>
    <pageSetUpPr fitToPage="1"/>
  </sheetPr>
  <dimension ref="B2:I40"/>
  <sheetViews>
    <sheetView showGridLines="0" tabSelected="1" zoomScaleNormal="100" workbookViewId="0">
      <selection activeCell="K47" sqref="K47"/>
    </sheetView>
  </sheetViews>
  <sheetFormatPr baseColWidth="10" defaultColWidth="8.7109375" defaultRowHeight="15" x14ac:dyDescent="0.25"/>
  <cols>
    <col min="1" max="1" width="2.42578125" customWidth="1"/>
    <col min="2" max="2" width="18.42578125" bestFit="1" customWidth="1"/>
    <col min="3" max="3" width="29" bestFit="1" customWidth="1"/>
    <col min="4" max="4" width="8.140625" bestFit="1" customWidth="1"/>
    <col min="5" max="5" width="8.85546875" bestFit="1" customWidth="1"/>
    <col min="6" max="6" width="7.42578125" bestFit="1" customWidth="1"/>
    <col min="7" max="7" width="13.5703125" bestFit="1" customWidth="1"/>
    <col min="8" max="8" width="6.85546875" bestFit="1" customWidth="1"/>
    <col min="9" max="9" width="10.7109375" bestFit="1" customWidth="1"/>
  </cols>
  <sheetData>
    <row r="2" spans="2:9" ht="21" x14ac:dyDescent="0.25">
      <c r="B2" s="3" t="str">
        <f>Paramètres!$C$3</f>
        <v>Atelier Dupont &amp; Fils</v>
      </c>
      <c r="C2" s="3"/>
      <c r="D2" s="3"/>
      <c r="E2" s="3"/>
      <c r="G2" s="2" t="s">
        <v>0</v>
      </c>
      <c r="H2" s="2"/>
      <c r="I2" s="2"/>
    </row>
    <row r="3" spans="2:9" x14ac:dyDescent="0.25">
      <c r="B3" s="1" t="str">
        <f>Paramètres!$C$4</f>
        <v>12 rue des Artisans</v>
      </c>
      <c r="C3" s="1"/>
      <c r="D3" s="1"/>
      <c r="E3" s="1"/>
      <c r="G3" s="2"/>
      <c r="H3" s="2"/>
      <c r="I3" s="2"/>
    </row>
    <row r="4" spans="2:9" x14ac:dyDescent="0.25">
      <c r="B4" s="1" t="str">
        <f>Paramètres!$C$5&amp;" "&amp;Paramètres!$C$6</f>
        <v>69003 Lyon</v>
      </c>
      <c r="C4" s="1"/>
      <c r="D4" s="1"/>
      <c r="E4" s="1"/>
      <c r="G4" s="17" t="s">
        <v>42</v>
      </c>
      <c r="H4" s="48" t="s">
        <v>43</v>
      </c>
      <c r="I4" s="48"/>
    </row>
    <row r="5" spans="2:9" x14ac:dyDescent="0.25">
      <c r="B5" s="49" t="str">
        <f>"SIRET : "&amp;Paramètres!$C$7&amp;"  —  TVA : "&amp;Paramètres!$C$8</f>
        <v>SIRET : 812 345 678 00025  —  TVA : FR76 812345678</v>
      </c>
      <c r="C5" s="49"/>
      <c r="D5" s="49"/>
      <c r="E5" s="49"/>
      <c r="G5" s="17" t="s">
        <v>44</v>
      </c>
      <c r="H5" s="50">
        <v>46464</v>
      </c>
      <c r="I5" s="50"/>
    </row>
    <row r="6" spans="2:9" x14ac:dyDescent="0.25">
      <c r="B6" s="49" t="str">
        <f>"Tél. "&amp;Paramètres!$C$9&amp;"  —  "&amp;Paramètres!$C$10</f>
        <v>Tél. 04 78 00 00 00  —  contact@atelier-dupont.fr</v>
      </c>
      <c r="C6" s="49"/>
      <c r="D6" s="49"/>
      <c r="E6" s="49"/>
      <c r="G6" s="17" t="s">
        <v>45</v>
      </c>
      <c r="H6" s="48" t="s">
        <v>46</v>
      </c>
      <c r="I6" s="48"/>
    </row>
    <row r="8" spans="2:9" x14ac:dyDescent="0.25">
      <c r="B8" s="51" t="s">
        <v>47</v>
      </c>
      <c r="C8" s="51"/>
      <c r="D8" s="51"/>
      <c r="E8" s="51"/>
      <c r="G8" s="51" t="s">
        <v>48</v>
      </c>
      <c r="H8" s="51"/>
      <c r="I8" s="51"/>
    </row>
    <row r="9" spans="2:9" x14ac:dyDescent="0.25">
      <c r="B9" s="17" t="s">
        <v>49</v>
      </c>
      <c r="C9" s="52" t="s">
        <v>50</v>
      </c>
      <c r="D9" s="52"/>
      <c r="E9" s="52"/>
      <c r="G9" s="17" t="s">
        <v>51</v>
      </c>
      <c r="H9" s="53" t="s">
        <v>52</v>
      </c>
      <c r="I9" s="53"/>
    </row>
    <row r="10" spans="2:9" ht="15.75" x14ac:dyDescent="0.25">
      <c r="B10" s="54" t="str">
        <f>IFERROR(INDEX(Clients!$C$4:$C$11,MATCH($C$9,Clients!$B$4:$B$11,0)),"")</f>
        <v>Boutique Lemaire SARL</v>
      </c>
      <c r="C10" s="54"/>
      <c r="D10" s="54"/>
      <c r="E10" s="54"/>
      <c r="G10" s="17" t="s">
        <v>53</v>
      </c>
      <c r="H10" s="53" t="s">
        <v>54</v>
      </c>
      <c r="I10" s="53"/>
    </row>
    <row r="11" spans="2:9" x14ac:dyDescent="0.25">
      <c r="B11" s="55" t="str">
        <f>IFERROR(INDEX(Clients!$D$4:$D$11,MATCH($C$9,Clients!$B$4:$B$11,0)),"")</f>
        <v>15 rue Victor Hugo</v>
      </c>
      <c r="C11" s="55"/>
      <c r="D11" s="55"/>
      <c r="E11" s="55"/>
      <c r="G11" s="17" t="s">
        <v>55</v>
      </c>
      <c r="H11" s="56">
        <v>6</v>
      </c>
      <c r="I11" s="56"/>
    </row>
    <row r="12" spans="2:9" x14ac:dyDescent="0.25">
      <c r="B12" s="55" t="str">
        <f>IFERROR(INDEX(Clients!$E$4:$E$11,MATCH($C$9,Clients!$B$4:$B$11,0))&amp;" "&amp;INDEX(Clients!$F$4:$F$11,MATCH($C$9,Clients!$B$4:$B$11,0)),"")</f>
        <v>75011 Paris</v>
      </c>
      <c r="C12" s="55"/>
      <c r="D12" s="55"/>
      <c r="E12" s="55"/>
      <c r="G12" s="17" t="s">
        <v>56</v>
      </c>
      <c r="H12" s="57">
        <v>128</v>
      </c>
      <c r="I12" s="57"/>
    </row>
    <row r="13" spans="2:9" x14ac:dyDescent="0.25">
      <c r="B13" s="58" t="str">
        <f>IFERROR("Contact : "&amp;INDEX(Clients!$G$4:$G$11,MATCH($C$9,Clients!$B$4:$B$11,0))&amp;"  —  "&amp;INDEX(Clients!$H$4:$H$11,MATCH($C$9,Clients!$B$4:$B$11,0)),"")</f>
        <v>Contact : Mme Lemaire  —  01 40 11 22 33</v>
      </c>
      <c r="C13" s="58"/>
      <c r="D13" s="58"/>
      <c r="E13" s="58"/>
      <c r="G13" s="17" t="s">
        <v>57</v>
      </c>
      <c r="H13" s="59">
        <v>46466</v>
      </c>
      <c r="I13" s="59"/>
    </row>
    <row r="15" spans="2:9" ht="24" customHeight="1" x14ac:dyDescent="0.25">
      <c r="B15" s="19" t="s">
        <v>58</v>
      </c>
      <c r="C15" s="20" t="s">
        <v>59</v>
      </c>
      <c r="D15" s="19" t="s">
        <v>60</v>
      </c>
      <c r="E15" s="19" t="s">
        <v>61</v>
      </c>
      <c r="F15" s="19" t="s">
        <v>62</v>
      </c>
      <c r="G15" s="19" t="s">
        <v>63</v>
      </c>
      <c r="H15" s="19" t="s">
        <v>64</v>
      </c>
      <c r="I15" s="19" t="s">
        <v>65</v>
      </c>
    </row>
    <row r="16" spans="2:9" x14ac:dyDescent="0.25">
      <c r="B16" s="21" t="s">
        <v>66</v>
      </c>
      <c r="C16" s="18" t="str">
        <f>IFERROR(INDEX(Articles!$C$4:$C$15,MATCH($B16,Articles!$B$4:$B$15,0)),"")</f>
        <v>Étagère murale en chêne</v>
      </c>
      <c r="D16" s="22">
        <v>10</v>
      </c>
      <c r="E16" s="22">
        <v>10</v>
      </c>
      <c r="F16" s="23">
        <f t="shared" ref="F16:F27" si="0">IF($B16="","",$D16-$E16)</f>
        <v>0</v>
      </c>
      <c r="G16" s="24" t="str">
        <f>IFERROR(INDEX(Articles!$D$4:$D$15,MATCH($B16,Articles!$B$4:$B$15,0)),"")</f>
        <v>pièce</v>
      </c>
      <c r="H16" s="25">
        <f>IFERROR(INDEX(Articles!$E$4:$E$15,MATCH($B16,Articles!$B$4:$B$15,0)),"")</f>
        <v>45</v>
      </c>
      <c r="I16" s="25">
        <f t="shared" ref="I16:I27" si="1">IF($B16="","",$E16*$H16)</f>
        <v>450</v>
      </c>
    </row>
    <row r="17" spans="2:9" x14ac:dyDescent="0.25">
      <c r="B17" s="21" t="s">
        <v>67</v>
      </c>
      <c r="C17" s="18" t="str">
        <f>IFERROR(INDEX(Articles!$C$4:$C$15,MATCH($B17,Articles!$B$4:$B$15,0)),"")</f>
        <v>Caisse de rangement plastique 50 L</v>
      </c>
      <c r="D17" s="22">
        <v>24</v>
      </c>
      <c r="E17" s="22">
        <v>20</v>
      </c>
      <c r="F17" s="23">
        <f t="shared" si="0"/>
        <v>4</v>
      </c>
      <c r="G17" s="24" t="str">
        <f>IFERROR(INDEX(Articles!$D$4:$D$15,MATCH($B17,Articles!$B$4:$B$15,0)),"")</f>
        <v>pièce</v>
      </c>
      <c r="H17" s="25">
        <f>IFERROR(INDEX(Articles!$E$4:$E$15,MATCH($B17,Articles!$B$4:$B$15,0)),"")</f>
        <v>12.5</v>
      </c>
      <c r="I17" s="25">
        <f t="shared" si="1"/>
        <v>250</v>
      </c>
    </row>
    <row r="18" spans="2:9" x14ac:dyDescent="0.25">
      <c r="B18" s="21" t="s">
        <v>68</v>
      </c>
      <c r="C18" s="18" t="str">
        <f>IFERROR(INDEX(Articles!$C$4:$C$15,MATCH($B18,Articles!$B$4:$B$15,0)),"")</f>
        <v>Lot de vis inox (100 pièces)</v>
      </c>
      <c r="D18" s="22">
        <v>5</v>
      </c>
      <c r="E18" s="22">
        <v>5</v>
      </c>
      <c r="F18" s="23">
        <f t="shared" si="0"/>
        <v>0</v>
      </c>
      <c r="G18" s="24" t="str">
        <f>IFERROR(INDEX(Articles!$D$4:$D$15,MATCH($B18,Articles!$B$4:$B$15,0)),"")</f>
        <v>lot</v>
      </c>
      <c r="H18" s="25">
        <f>IFERROR(INDEX(Articles!$E$4:$E$15,MATCH($B18,Articles!$B$4:$B$15,0)),"")</f>
        <v>8.9</v>
      </c>
      <c r="I18" s="25">
        <f t="shared" si="1"/>
        <v>44.5</v>
      </c>
    </row>
    <row r="19" spans="2:9" x14ac:dyDescent="0.25">
      <c r="B19" s="21" t="s">
        <v>69</v>
      </c>
      <c r="C19" s="18" t="str">
        <f>IFERROR(INDEX(Articles!$C$4:$C$15,MATCH($B19,Articles!$B$4:$B$15,0)),"")</f>
        <v>Peinture acrylique blanche 5 L</v>
      </c>
      <c r="D19" s="22">
        <v>8</v>
      </c>
      <c r="E19" s="22">
        <v>8</v>
      </c>
      <c r="F19" s="23">
        <f t="shared" si="0"/>
        <v>0</v>
      </c>
      <c r="G19" s="24" t="str">
        <f>IFERROR(INDEX(Articles!$D$4:$D$15,MATCH($B19,Articles!$B$4:$B$15,0)),"")</f>
        <v>pot</v>
      </c>
      <c r="H19" s="25">
        <f>IFERROR(INDEX(Articles!$E$4:$E$15,MATCH($B19,Articles!$B$4:$B$15,0)),"")</f>
        <v>27.9</v>
      </c>
      <c r="I19" s="25">
        <f t="shared" si="1"/>
        <v>223.2</v>
      </c>
    </row>
    <row r="20" spans="2:9" x14ac:dyDescent="0.25">
      <c r="B20" s="21" t="s">
        <v>70</v>
      </c>
      <c r="C20" s="18" t="str">
        <f>IFERROR(INDEX(Articles!$C$4:$C$15,MATCH($B20,Articles!$B$4:$B$15,0)),"")</f>
        <v>Palette bois EUR 80 x 120</v>
      </c>
      <c r="D20" s="22">
        <v>4</v>
      </c>
      <c r="E20" s="22">
        <v>4</v>
      </c>
      <c r="F20" s="23">
        <f t="shared" si="0"/>
        <v>0</v>
      </c>
      <c r="G20" s="24" t="str">
        <f>IFERROR(INDEX(Articles!$D$4:$D$15,MATCH($B20,Articles!$B$4:$B$15,0)),"")</f>
        <v>palette</v>
      </c>
      <c r="H20" s="25">
        <f>IFERROR(INDEX(Articles!$E$4:$E$15,MATCH($B20,Articles!$B$4:$B$15,0)),"")</f>
        <v>15</v>
      </c>
      <c r="I20" s="25">
        <f t="shared" si="1"/>
        <v>60</v>
      </c>
    </row>
    <row r="21" spans="2:9" x14ac:dyDescent="0.25">
      <c r="B21" s="21" t="s">
        <v>71</v>
      </c>
      <c r="C21" s="18" t="str">
        <f>IFERROR(INDEX(Articles!$C$4:$C$15,MATCH($B21,Articles!$B$4:$B$15,0)),"")</f>
        <v>Prestation de montage sur site</v>
      </c>
      <c r="D21" s="22">
        <v>6</v>
      </c>
      <c r="E21" s="22">
        <v>6</v>
      </c>
      <c r="F21" s="23">
        <f t="shared" si="0"/>
        <v>0</v>
      </c>
      <c r="G21" s="24" t="str">
        <f>IFERROR(INDEX(Articles!$D$4:$D$15,MATCH($B21,Articles!$B$4:$B$15,0)),"")</f>
        <v>heure</v>
      </c>
      <c r="H21" s="25">
        <f>IFERROR(INDEX(Articles!$E$4:$E$15,MATCH($B21,Articles!$B$4:$B$15,0)),"")</f>
        <v>45</v>
      </c>
      <c r="I21" s="25">
        <f t="shared" si="1"/>
        <v>270</v>
      </c>
    </row>
    <row r="22" spans="2:9" x14ac:dyDescent="0.25">
      <c r="B22" s="21"/>
      <c r="C22" s="18" t="str">
        <f>IFERROR(INDEX(Articles!$C$4:$C$15,MATCH($B22,Articles!$B$4:$B$15,0)),"")</f>
        <v/>
      </c>
      <c r="D22" s="22"/>
      <c r="E22" s="22"/>
      <c r="F22" s="23" t="str">
        <f t="shared" si="0"/>
        <v/>
      </c>
      <c r="G22" s="24" t="str">
        <f>IFERROR(INDEX(Articles!$D$4:$D$15,MATCH($B22,Articles!$B$4:$B$15,0)),"")</f>
        <v/>
      </c>
      <c r="H22" s="25" t="str">
        <f>IFERROR(INDEX(Articles!$E$4:$E$15,MATCH($B22,Articles!$B$4:$B$15,0)),"")</f>
        <v/>
      </c>
      <c r="I22" s="25" t="str">
        <f t="shared" si="1"/>
        <v/>
      </c>
    </row>
    <row r="23" spans="2:9" x14ac:dyDescent="0.25">
      <c r="B23" s="21"/>
      <c r="C23" s="18" t="str">
        <f>IFERROR(INDEX(Articles!$C$4:$C$15,MATCH($B23,Articles!$B$4:$B$15,0)),"")</f>
        <v/>
      </c>
      <c r="D23" s="22"/>
      <c r="E23" s="22"/>
      <c r="F23" s="23" t="str">
        <f t="shared" si="0"/>
        <v/>
      </c>
      <c r="G23" s="24" t="str">
        <f>IFERROR(INDEX(Articles!$D$4:$D$15,MATCH($B23,Articles!$B$4:$B$15,0)),"")</f>
        <v/>
      </c>
      <c r="H23" s="25" t="str">
        <f>IFERROR(INDEX(Articles!$E$4:$E$15,MATCH($B23,Articles!$B$4:$B$15,0)),"")</f>
        <v/>
      </c>
      <c r="I23" s="25" t="str">
        <f t="shared" si="1"/>
        <v/>
      </c>
    </row>
    <row r="24" spans="2:9" x14ac:dyDescent="0.25">
      <c r="B24" s="21"/>
      <c r="C24" s="18" t="str">
        <f>IFERROR(INDEX(Articles!$C$4:$C$15,MATCH($B24,Articles!$B$4:$B$15,0)),"")</f>
        <v/>
      </c>
      <c r="D24" s="22"/>
      <c r="E24" s="22"/>
      <c r="F24" s="23" t="str">
        <f t="shared" si="0"/>
        <v/>
      </c>
      <c r="G24" s="24" t="str">
        <f>IFERROR(INDEX(Articles!$D$4:$D$15,MATCH($B24,Articles!$B$4:$B$15,0)),"")</f>
        <v/>
      </c>
      <c r="H24" s="25" t="str">
        <f>IFERROR(INDEX(Articles!$E$4:$E$15,MATCH($B24,Articles!$B$4:$B$15,0)),"")</f>
        <v/>
      </c>
      <c r="I24" s="25" t="str">
        <f t="shared" si="1"/>
        <v/>
      </c>
    </row>
    <row r="25" spans="2:9" x14ac:dyDescent="0.25">
      <c r="B25" s="21"/>
      <c r="C25" s="18" t="str">
        <f>IFERROR(INDEX(Articles!$C$4:$C$15,MATCH($B25,Articles!$B$4:$B$15,0)),"")</f>
        <v/>
      </c>
      <c r="D25" s="22"/>
      <c r="E25" s="22"/>
      <c r="F25" s="23" t="str">
        <f t="shared" si="0"/>
        <v/>
      </c>
      <c r="G25" s="24" t="str">
        <f>IFERROR(INDEX(Articles!$D$4:$D$15,MATCH($B25,Articles!$B$4:$B$15,0)),"")</f>
        <v/>
      </c>
      <c r="H25" s="25" t="str">
        <f>IFERROR(INDEX(Articles!$E$4:$E$15,MATCH($B25,Articles!$B$4:$B$15,0)),"")</f>
        <v/>
      </c>
      <c r="I25" s="25" t="str">
        <f t="shared" si="1"/>
        <v/>
      </c>
    </row>
    <row r="26" spans="2:9" x14ac:dyDescent="0.25">
      <c r="B26" s="21"/>
      <c r="C26" s="18" t="str">
        <f>IFERROR(INDEX(Articles!$C$4:$C$15,MATCH($B26,Articles!$B$4:$B$15,0)),"")</f>
        <v/>
      </c>
      <c r="D26" s="22"/>
      <c r="E26" s="22"/>
      <c r="F26" s="23" t="str">
        <f t="shared" si="0"/>
        <v/>
      </c>
      <c r="G26" s="24" t="str">
        <f>IFERROR(INDEX(Articles!$D$4:$D$15,MATCH($B26,Articles!$B$4:$B$15,0)),"")</f>
        <v/>
      </c>
      <c r="H26" s="25" t="str">
        <f>IFERROR(INDEX(Articles!$E$4:$E$15,MATCH($B26,Articles!$B$4:$B$15,0)),"")</f>
        <v/>
      </c>
      <c r="I26" s="25" t="str">
        <f t="shared" si="1"/>
        <v/>
      </c>
    </row>
    <row r="27" spans="2:9" x14ac:dyDescent="0.25">
      <c r="B27" s="21"/>
      <c r="C27" s="18" t="str">
        <f>IFERROR(INDEX(Articles!$C$4:$C$15,MATCH($B27,Articles!$B$4:$B$15,0)),"")</f>
        <v/>
      </c>
      <c r="D27" s="22"/>
      <c r="E27" s="22"/>
      <c r="F27" s="23" t="str">
        <f t="shared" si="0"/>
        <v/>
      </c>
      <c r="G27" s="24" t="str">
        <f>IFERROR(INDEX(Articles!$D$4:$D$15,MATCH($B27,Articles!$B$4:$B$15,0)),"")</f>
        <v/>
      </c>
      <c r="H27" s="25" t="str">
        <f>IFERROR(INDEX(Articles!$E$4:$E$15,MATCH($B27,Articles!$B$4:$B$15,0)),"")</f>
        <v/>
      </c>
      <c r="I27" s="25" t="str">
        <f t="shared" si="1"/>
        <v/>
      </c>
    </row>
    <row r="29" spans="2:9" x14ac:dyDescent="0.25">
      <c r="B29" s="26" t="s">
        <v>72</v>
      </c>
      <c r="C29" s="27">
        <f>COUNTA(B16:B27)</f>
        <v>6</v>
      </c>
      <c r="G29" s="26" t="s">
        <v>73</v>
      </c>
      <c r="H29" s="28"/>
      <c r="I29" s="29">
        <f>SUM(I16:I27)</f>
        <v>1297.7</v>
      </c>
    </row>
    <row r="30" spans="2:9" x14ac:dyDescent="0.25">
      <c r="B30" s="26" t="s">
        <v>74</v>
      </c>
      <c r="C30" s="30">
        <f>SUM(E16:E27)</f>
        <v>53</v>
      </c>
      <c r="G30" s="26" t="s">
        <v>75</v>
      </c>
      <c r="H30" s="31">
        <v>0.2</v>
      </c>
      <c r="I30" s="29">
        <f>I29*H30</f>
        <v>259.54000000000002</v>
      </c>
    </row>
    <row r="31" spans="2:9" ht="15.75" x14ac:dyDescent="0.25">
      <c r="B31" s="26" t="s">
        <v>76</v>
      </c>
      <c r="C31" s="30">
        <f>SUM(F16:F27)</f>
        <v>4</v>
      </c>
      <c r="G31" s="32" t="s">
        <v>77</v>
      </c>
      <c r="H31" s="33"/>
      <c r="I31" s="34">
        <f>I29+I30</f>
        <v>1557.24</v>
      </c>
    </row>
    <row r="34" spans="2:9" x14ac:dyDescent="0.25">
      <c r="B34" s="60" t="s">
        <v>78</v>
      </c>
      <c r="C34" s="60"/>
      <c r="D34" s="60"/>
      <c r="E34" s="60"/>
      <c r="G34" s="60" t="s">
        <v>79</v>
      </c>
      <c r="H34" s="60"/>
      <c r="I34" s="60"/>
    </row>
    <row r="35" spans="2:9" x14ac:dyDescent="0.25">
      <c r="B35" s="35" t="s">
        <v>80</v>
      </c>
      <c r="C35" s="36"/>
      <c r="D35" s="36"/>
      <c r="E35" s="36"/>
      <c r="G35" s="61"/>
      <c r="H35" s="61"/>
      <c r="I35" s="61"/>
    </row>
    <row r="36" spans="2:9" x14ac:dyDescent="0.25">
      <c r="B36" s="35" t="s">
        <v>81</v>
      </c>
      <c r="C36" s="36"/>
      <c r="D36" s="36"/>
      <c r="E36" s="36"/>
      <c r="G36" s="61"/>
      <c r="H36" s="61"/>
      <c r="I36" s="61"/>
    </row>
    <row r="37" spans="2:9" ht="15" customHeight="1" x14ac:dyDescent="0.25">
      <c r="B37" s="62" t="s">
        <v>82</v>
      </c>
      <c r="C37" s="62"/>
      <c r="D37" s="62"/>
      <c r="E37" s="62"/>
      <c r="G37" s="61"/>
      <c r="H37" s="61"/>
      <c r="I37" s="61"/>
    </row>
    <row r="38" spans="2:9" x14ac:dyDescent="0.25">
      <c r="B38" s="62"/>
      <c r="C38" s="62"/>
      <c r="D38" s="62"/>
      <c r="E38" s="62"/>
      <c r="G38" s="61"/>
      <c r="H38" s="61"/>
      <c r="I38" s="61"/>
    </row>
    <row r="40" spans="2:9" ht="27.75" customHeight="1" x14ac:dyDescent="0.25">
      <c r="B40" s="63" t="s">
        <v>83</v>
      </c>
      <c r="C40" s="63"/>
      <c r="D40" s="63"/>
      <c r="E40" s="63"/>
      <c r="F40" s="63"/>
      <c r="G40" s="63"/>
      <c r="H40" s="63"/>
      <c r="I40" s="63"/>
    </row>
  </sheetData>
  <mergeCells count="26">
    <mergeCell ref="G35:I38"/>
    <mergeCell ref="B37:E38"/>
    <mergeCell ref="B40:I40"/>
    <mergeCell ref="B12:E12"/>
    <mergeCell ref="H12:I12"/>
    <mergeCell ref="B13:E13"/>
    <mergeCell ref="H13:I13"/>
    <mergeCell ref="B34:E34"/>
    <mergeCell ref="G34:I34"/>
    <mergeCell ref="C9:E9"/>
    <mergeCell ref="H9:I9"/>
    <mergeCell ref="B10:E10"/>
    <mergeCell ref="H10:I10"/>
    <mergeCell ref="B11:E11"/>
    <mergeCell ref="H11:I11"/>
    <mergeCell ref="B5:E5"/>
    <mergeCell ref="H5:I5"/>
    <mergeCell ref="B6:E6"/>
    <mergeCell ref="H6:I6"/>
    <mergeCell ref="B8:E8"/>
    <mergeCell ref="G8:I8"/>
    <mergeCell ref="B2:E2"/>
    <mergeCell ref="G2:I3"/>
    <mergeCell ref="B3:E3"/>
    <mergeCell ref="B4:E4"/>
    <mergeCell ref="H4:I4"/>
  </mergeCells>
  <conditionalFormatting sqref="B16:I27">
    <cfRule type="expression" dxfId="4" priority="2">
      <formula>AND($B16&lt;&gt;"",MOD(ROW(),2)=0)</formula>
    </cfRule>
  </conditionalFormatting>
  <conditionalFormatting sqref="C31">
    <cfRule type="cellIs" dxfId="3" priority="6" operator="greaterThan">
      <formula>0</formula>
    </cfRule>
  </conditionalFormatting>
  <conditionalFormatting sqref="F16:F27">
    <cfRule type="cellIs" dxfId="2" priority="3" operator="greaterThan">
      <formula>0</formula>
    </cfRule>
    <cfRule type="cellIs" dxfId="1" priority="4" operator="lessThan">
      <formula>0</formula>
    </cfRule>
    <cfRule type="cellIs" dxfId="0" priority="5" operator="equal">
      <formula>0</formula>
    </cfRule>
  </conditionalFormatting>
  <pageMargins left="0.4" right="0.4" top="0.5" bottom="0.5" header="0.511811023622047" footer="0.511811023622047"/>
  <pageSetup orientation="landscape" horizontalDpi="300" verticalDpi="300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ErrorMessage="1" errorTitle="Valeur non autorisée" error="Choisissez une valeur dans la liste." xr:uid="{00000000-0002-0000-0100-000000000000}">
          <x14:formula1>
            <xm:f>Paramètres!$E$3:$E$7</xm:f>
          </x14:formula1>
          <x14:formula2>
            <xm:f>0</xm:f>
          </x14:formula2>
          <xm:sqref>H9</xm:sqref>
        </x14:dataValidation>
        <x14:dataValidation type="list" allowBlank="1" showErrorMessage="1" errorTitle="Valeur non autorisée" error="Choisissez une valeur dans la liste." xr:uid="{00000000-0002-0000-0100-000001000000}">
          <x14:formula1>
            <xm:f>Paramètres!$G$3:$G$9</xm:f>
          </x14:formula1>
          <x14:formula2>
            <xm:f>0</xm:f>
          </x14:formula2>
          <xm:sqref>H10</xm:sqref>
        </x14:dataValidation>
        <x14:dataValidation type="list" allowBlank="1" showErrorMessage="1" errorTitle="Valeur non autorisée" error="Choisissez une référence du catalogue Articles." xr:uid="{00000000-0002-0000-0100-000002000000}">
          <x14:formula1>
            <xm:f>Articles!$B$4:$B$15</xm:f>
          </x14:formula1>
          <x14:formula2>
            <xm:f>0</xm:f>
          </x14:formula2>
          <xm:sqref>B16:B27</xm:sqref>
        </x14:dataValidation>
        <x14:dataValidation type="list" allowBlank="1" showErrorMessage="1" errorTitle="Valeur non autorisée" error="Choisissez une valeur dans la liste." xr:uid="{00000000-0002-0000-0100-000003000000}">
          <x14:formula1>
            <xm:f>Paramètres!$I$3:$I$7</xm:f>
          </x14:formula1>
          <x14:formula2>
            <xm:f>0</xm:f>
          </x14:formula2>
          <xm:sqref>H30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4A9E7F"/>
  </sheetPr>
  <dimension ref="B1:J17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baseColWidth="10" defaultColWidth="8.7109375" defaultRowHeight="15" x14ac:dyDescent="0.25"/>
  <cols>
    <col min="1" max="1" width="2.42578125" customWidth="1"/>
    <col min="2" max="2" width="13" customWidth="1"/>
    <col min="3" max="3" width="30" customWidth="1"/>
    <col min="4" max="4" width="28" customWidth="1"/>
    <col min="5" max="5" width="12" customWidth="1"/>
    <col min="6" max="6" width="16" customWidth="1"/>
    <col min="7" max="7" width="18" customWidth="1"/>
    <col min="8" max="8" width="16" customWidth="1"/>
    <col min="9" max="9" width="30" customWidth="1"/>
    <col min="10" max="10" width="20" customWidth="1"/>
  </cols>
  <sheetData>
    <row r="1" spans="2:10" ht="21" x14ac:dyDescent="0.25">
      <c r="B1" s="64" t="s">
        <v>84</v>
      </c>
      <c r="C1" s="64"/>
      <c r="D1" s="64"/>
      <c r="E1" s="64"/>
      <c r="F1" s="64"/>
      <c r="G1" s="64"/>
      <c r="H1" s="64"/>
      <c r="I1" s="64"/>
      <c r="J1" s="64"/>
    </row>
    <row r="2" spans="2:10" x14ac:dyDescent="0.25">
      <c r="B2" s="49" t="s">
        <v>85</v>
      </c>
      <c r="C2" s="49"/>
      <c r="D2" s="49"/>
      <c r="E2" s="49"/>
      <c r="F2" s="49"/>
      <c r="G2" s="49"/>
      <c r="H2" s="49"/>
      <c r="I2" s="49"/>
      <c r="J2" s="49"/>
    </row>
    <row r="3" spans="2:10" ht="25.5" customHeight="1" x14ac:dyDescent="0.25">
      <c r="B3" s="37" t="s">
        <v>49</v>
      </c>
      <c r="C3" s="37" t="s">
        <v>86</v>
      </c>
      <c r="D3" s="37" t="s">
        <v>87</v>
      </c>
      <c r="E3" s="37" t="s">
        <v>88</v>
      </c>
      <c r="F3" s="37" t="s">
        <v>89</v>
      </c>
      <c r="G3" s="37" t="s">
        <v>90</v>
      </c>
      <c r="H3" s="37" t="s">
        <v>91</v>
      </c>
      <c r="I3" s="37" t="s">
        <v>92</v>
      </c>
      <c r="J3" s="37" t="s">
        <v>93</v>
      </c>
    </row>
    <row r="4" spans="2:10" x14ac:dyDescent="0.25">
      <c r="B4" s="38" t="s">
        <v>94</v>
      </c>
      <c r="C4" s="39" t="s">
        <v>95</v>
      </c>
      <c r="D4" s="39" t="s">
        <v>96</v>
      </c>
      <c r="E4" s="39" t="s">
        <v>97</v>
      </c>
      <c r="F4" s="39" t="s">
        <v>98</v>
      </c>
      <c r="G4" s="39" t="s">
        <v>99</v>
      </c>
      <c r="H4" s="39" t="s">
        <v>100</v>
      </c>
      <c r="I4" s="39" t="s">
        <v>101</v>
      </c>
      <c r="J4" s="39" t="s">
        <v>102</v>
      </c>
    </row>
    <row r="5" spans="2:10" x14ac:dyDescent="0.25">
      <c r="B5" s="38" t="s">
        <v>50</v>
      </c>
      <c r="C5" s="39" t="s">
        <v>103</v>
      </c>
      <c r="D5" s="39" t="s">
        <v>104</v>
      </c>
      <c r="E5" s="39" t="s">
        <v>105</v>
      </c>
      <c r="F5" s="39" t="s">
        <v>106</v>
      </c>
      <c r="G5" s="39" t="s">
        <v>107</v>
      </c>
      <c r="H5" s="39" t="s">
        <v>108</v>
      </c>
      <c r="I5" s="39" t="s">
        <v>109</v>
      </c>
      <c r="J5" s="39" t="s">
        <v>110</v>
      </c>
    </row>
    <row r="6" spans="2:10" x14ac:dyDescent="0.25">
      <c r="B6" s="38" t="s">
        <v>111</v>
      </c>
      <c r="C6" s="39" t="s">
        <v>112</v>
      </c>
      <c r="D6" s="39" t="s">
        <v>113</v>
      </c>
      <c r="E6" s="39" t="s">
        <v>114</v>
      </c>
      <c r="F6" s="39" t="s">
        <v>115</v>
      </c>
      <c r="G6" s="39" t="s">
        <v>116</v>
      </c>
      <c r="H6" s="39" t="s">
        <v>117</v>
      </c>
      <c r="I6" s="39" t="s">
        <v>118</v>
      </c>
      <c r="J6" s="39" t="s">
        <v>119</v>
      </c>
    </row>
    <row r="7" spans="2:10" x14ac:dyDescent="0.25">
      <c r="B7" s="38" t="s">
        <v>120</v>
      </c>
      <c r="C7" s="39" t="s">
        <v>121</v>
      </c>
      <c r="D7" s="39" t="s">
        <v>122</v>
      </c>
      <c r="E7" s="39" t="s">
        <v>123</v>
      </c>
      <c r="F7" s="39" t="s">
        <v>124</v>
      </c>
      <c r="G7" s="39" t="s">
        <v>125</v>
      </c>
      <c r="H7" s="39" t="s">
        <v>126</v>
      </c>
      <c r="I7" s="39" t="s">
        <v>127</v>
      </c>
      <c r="J7" s="39" t="s">
        <v>128</v>
      </c>
    </row>
    <row r="8" spans="2:10" x14ac:dyDescent="0.25">
      <c r="B8" s="38" t="s">
        <v>129</v>
      </c>
      <c r="C8" s="39" t="s">
        <v>130</v>
      </c>
      <c r="D8" s="39" t="s">
        <v>131</v>
      </c>
      <c r="E8" s="39" t="s">
        <v>132</v>
      </c>
      <c r="F8" s="39" t="s">
        <v>133</v>
      </c>
      <c r="G8" s="39" t="s">
        <v>134</v>
      </c>
      <c r="H8" s="39" t="s">
        <v>135</v>
      </c>
      <c r="I8" s="39" t="s">
        <v>136</v>
      </c>
      <c r="J8" s="39" t="s">
        <v>137</v>
      </c>
    </row>
    <row r="9" spans="2:10" x14ac:dyDescent="0.25">
      <c r="B9" s="38" t="s">
        <v>138</v>
      </c>
      <c r="C9" s="39" t="s">
        <v>139</v>
      </c>
      <c r="D9" s="39" t="s">
        <v>140</v>
      </c>
      <c r="E9" s="39" t="s">
        <v>141</v>
      </c>
      <c r="F9" s="39" t="s">
        <v>142</v>
      </c>
      <c r="G9" s="39" t="s">
        <v>143</v>
      </c>
      <c r="H9" s="39" t="s">
        <v>144</v>
      </c>
      <c r="I9" s="39" t="s">
        <v>145</v>
      </c>
      <c r="J9" s="39" t="s">
        <v>146</v>
      </c>
    </row>
    <row r="10" spans="2:10" x14ac:dyDescent="0.25">
      <c r="B10" s="38" t="s">
        <v>147</v>
      </c>
      <c r="C10" s="39" t="s">
        <v>148</v>
      </c>
      <c r="D10" s="39" t="s">
        <v>149</v>
      </c>
      <c r="E10" s="39" t="s">
        <v>150</v>
      </c>
      <c r="F10" s="39" t="s">
        <v>151</v>
      </c>
      <c r="G10" s="39" t="s">
        <v>152</v>
      </c>
      <c r="H10" s="39" t="s">
        <v>153</v>
      </c>
      <c r="I10" s="39" t="s">
        <v>154</v>
      </c>
      <c r="J10" s="39" t="s">
        <v>155</v>
      </c>
    </row>
    <row r="11" spans="2:10" x14ac:dyDescent="0.25">
      <c r="B11" s="38" t="s">
        <v>156</v>
      </c>
      <c r="C11" s="39" t="s">
        <v>157</v>
      </c>
      <c r="D11" s="39" t="s">
        <v>158</v>
      </c>
      <c r="E11" s="39" t="s">
        <v>159</v>
      </c>
      <c r="F11" s="39" t="s">
        <v>160</v>
      </c>
      <c r="G11" s="39" t="s">
        <v>161</v>
      </c>
      <c r="H11" s="39" t="s">
        <v>162</v>
      </c>
      <c r="I11" s="39" t="s">
        <v>163</v>
      </c>
      <c r="J11" s="39" t="s">
        <v>164</v>
      </c>
    </row>
    <row r="12" spans="2:10" x14ac:dyDescent="0.25">
      <c r="B12" s="39"/>
      <c r="C12" s="39"/>
      <c r="D12" s="39"/>
      <c r="E12" s="39"/>
      <c r="F12" s="39"/>
      <c r="G12" s="39"/>
      <c r="H12" s="39"/>
      <c r="I12" s="39"/>
      <c r="J12" s="39"/>
    </row>
    <row r="13" spans="2:10" x14ac:dyDescent="0.25">
      <c r="B13" s="39"/>
      <c r="C13" s="39"/>
      <c r="D13" s="39"/>
      <c r="E13" s="39"/>
      <c r="F13" s="39"/>
      <c r="G13" s="39"/>
      <c r="H13" s="39"/>
      <c r="I13" s="39"/>
      <c r="J13" s="39"/>
    </row>
    <row r="14" spans="2:10" x14ac:dyDescent="0.25">
      <c r="B14" s="39"/>
      <c r="C14" s="39"/>
      <c r="D14" s="39"/>
      <c r="E14" s="39"/>
      <c r="F14" s="39"/>
      <c r="G14" s="39"/>
      <c r="H14" s="39"/>
      <c r="I14" s="39"/>
      <c r="J14" s="39"/>
    </row>
    <row r="15" spans="2:10" x14ac:dyDescent="0.25">
      <c r="B15" s="39"/>
      <c r="C15" s="39"/>
      <c r="D15" s="39"/>
      <c r="E15" s="39"/>
      <c r="F15" s="39"/>
      <c r="G15" s="39"/>
      <c r="H15" s="39"/>
      <c r="I15" s="39"/>
      <c r="J15" s="39"/>
    </row>
    <row r="16" spans="2:10" x14ac:dyDescent="0.25">
      <c r="B16" s="39"/>
      <c r="C16" s="39"/>
      <c r="D16" s="39"/>
      <c r="E16" s="39"/>
      <c r="F16" s="39"/>
      <c r="G16" s="39"/>
      <c r="H16" s="39"/>
      <c r="I16" s="39"/>
      <c r="J16" s="39"/>
    </row>
    <row r="17" spans="2:10" x14ac:dyDescent="0.25">
      <c r="B17" s="39"/>
      <c r="C17" s="39"/>
      <c r="D17" s="39"/>
      <c r="E17" s="39"/>
      <c r="F17" s="39"/>
      <c r="G17" s="39"/>
      <c r="H17" s="39"/>
      <c r="I17" s="39"/>
      <c r="J17" s="39"/>
    </row>
  </sheetData>
  <autoFilter ref="B3:J17" xr:uid="{00000000-0009-0000-0000-000002000000}"/>
  <mergeCells count="2">
    <mergeCell ref="B1:J1"/>
    <mergeCell ref="B2:J2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4A9E7F"/>
  </sheetPr>
  <dimension ref="B1:F23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baseColWidth="10" defaultColWidth="8.7109375" defaultRowHeight="15" x14ac:dyDescent="0.25"/>
  <cols>
    <col min="1" max="1" width="2.42578125" customWidth="1"/>
    <col min="2" max="2" width="14" customWidth="1"/>
    <col min="3" max="3" width="40" customWidth="1"/>
    <col min="4" max="4" width="12" customWidth="1"/>
    <col min="5" max="5" width="14" customWidth="1"/>
    <col min="6" max="6" width="12" customWidth="1"/>
  </cols>
  <sheetData>
    <row r="1" spans="2:6" ht="21" x14ac:dyDescent="0.25">
      <c r="B1" s="64" t="s">
        <v>165</v>
      </c>
      <c r="C1" s="64"/>
      <c r="D1" s="64"/>
      <c r="E1" s="64"/>
      <c r="F1" s="64"/>
    </row>
    <row r="2" spans="2:6" x14ac:dyDescent="0.25">
      <c r="B2" s="49" t="s">
        <v>166</v>
      </c>
      <c r="C2" s="49"/>
      <c r="D2" s="49"/>
      <c r="E2" s="49"/>
      <c r="F2" s="49"/>
    </row>
    <row r="3" spans="2:6" x14ac:dyDescent="0.25">
      <c r="B3" s="40" t="s">
        <v>58</v>
      </c>
      <c r="C3" s="40" t="s">
        <v>59</v>
      </c>
      <c r="D3" s="40" t="s">
        <v>63</v>
      </c>
      <c r="E3" s="40" t="s">
        <v>64</v>
      </c>
      <c r="F3" s="40" t="s">
        <v>167</v>
      </c>
    </row>
    <row r="4" spans="2:6" x14ac:dyDescent="0.25">
      <c r="B4" s="21" t="s">
        <v>66</v>
      </c>
      <c r="C4" s="39" t="s">
        <v>168</v>
      </c>
      <c r="D4" s="41" t="s">
        <v>169</v>
      </c>
      <c r="E4" s="42">
        <v>45</v>
      </c>
      <c r="F4" s="43">
        <v>0.2</v>
      </c>
    </row>
    <row r="5" spans="2:6" x14ac:dyDescent="0.25">
      <c r="B5" s="21" t="s">
        <v>67</v>
      </c>
      <c r="C5" s="39" t="s">
        <v>170</v>
      </c>
      <c r="D5" s="41" t="s">
        <v>169</v>
      </c>
      <c r="E5" s="42">
        <v>12.5</v>
      </c>
      <c r="F5" s="43">
        <v>0.2</v>
      </c>
    </row>
    <row r="6" spans="2:6" x14ac:dyDescent="0.25">
      <c r="B6" s="21" t="s">
        <v>68</v>
      </c>
      <c r="C6" s="39" t="s">
        <v>171</v>
      </c>
      <c r="D6" s="41" t="s">
        <v>172</v>
      </c>
      <c r="E6" s="42">
        <v>8.9</v>
      </c>
      <c r="F6" s="43">
        <v>0.2</v>
      </c>
    </row>
    <row r="7" spans="2:6" x14ac:dyDescent="0.25">
      <c r="B7" s="21" t="s">
        <v>69</v>
      </c>
      <c r="C7" s="39" t="s">
        <v>173</v>
      </c>
      <c r="D7" s="41" t="s">
        <v>174</v>
      </c>
      <c r="E7" s="42">
        <v>27.9</v>
      </c>
      <c r="F7" s="43">
        <v>0.2</v>
      </c>
    </row>
    <row r="8" spans="2:6" x14ac:dyDescent="0.25">
      <c r="B8" s="21" t="s">
        <v>175</v>
      </c>
      <c r="C8" s="39" t="s">
        <v>176</v>
      </c>
      <c r="D8" s="41" t="s">
        <v>169</v>
      </c>
      <c r="E8" s="42">
        <v>1.8</v>
      </c>
      <c r="F8" s="43">
        <v>0.2</v>
      </c>
    </row>
    <row r="9" spans="2:6" x14ac:dyDescent="0.25">
      <c r="B9" s="21" t="s">
        <v>177</v>
      </c>
      <c r="C9" s="39" t="s">
        <v>178</v>
      </c>
      <c r="D9" s="41" t="s">
        <v>179</v>
      </c>
      <c r="E9" s="42">
        <v>2.4</v>
      </c>
      <c r="F9" s="43">
        <v>0.2</v>
      </c>
    </row>
    <row r="10" spans="2:6" x14ac:dyDescent="0.25">
      <c r="B10" s="21" t="s">
        <v>70</v>
      </c>
      <c r="C10" s="39" t="s">
        <v>180</v>
      </c>
      <c r="D10" s="41" t="s">
        <v>181</v>
      </c>
      <c r="E10" s="42">
        <v>15</v>
      </c>
      <c r="F10" s="43">
        <v>0.2</v>
      </c>
    </row>
    <row r="11" spans="2:6" x14ac:dyDescent="0.25">
      <c r="B11" s="21" t="s">
        <v>182</v>
      </c>
      <c r="C11" s="39" t="s">
        <v>183</v>
      </c>
      <c r="D11" s="41" t="s">
        <v>179</v>
      </c>
      <c r="E11" s="42">
        <v>9.5</v>
      </c>
      <c r="F11" s="43">
        <v>0.2</v>
      </c>
    </row>
    <row r="12" spans="2:6" x14ac:dyDescent="0.25">
      <c r="B12" s="21" t="s">
        <v>184</v>
      </c>
      <c r="C12" s="39" t="s">
        <v>185</v>
      </c>
      <c r="D12" s="41" t="s">
        <v>186</v>
      </c>
      <c r="E12" s="42">
        <v>3.2</v>
      </c>
      <c r="F12" s="43">
        <v>0.2</v>
      </c>
    </row>
    <row r="13" spans="2:6" x14ac:dyDescent="0.25">
      <c r="B13" s="21" t="s">
        <v>187</v>
      </c>
      <c r="C13" s="39" t="s">
        <v>188</v>
      </c>
      <c r="D13" s="41" t="s">
        <v>169</v>
      </c>
      <c r="E13" s="42">
        <v>6.75</v>
      </c>
      <c r="F13" s="43">
        <v>0.2</v>
      </c>
    </row>
    <row r="14" spans="2:6" x14ac:dyDescent="0.25">
      <c r="B14" s="21" t="s">
        <v>189</v>
      </c>
      <c r="C14" s="39" t="s">
        <v>190</v>
      </c>
      <c r="D14" s="41" t="s">
        <v>169</v>
      </c>
      <c r="E14" s="42">
        <v>39</v>
      </c>
      <c r="F14" s="43">
        <v>0.2</v>
      </c>
    </row>
    <row r="15" spans="2:6" x14ac:dyDescent="0.25">
      <c r="B15" s="21" t="s">
        <v>71</v>
      </c>
      <c r="C15" s="39" t="s">
        <v>191</v>
      </c>
      <c r="D15" s="41" t="s">
        <v>192</v>
      </c>
      <c r="E15" s="42">
        <v>45</v>
      </c>
      <c r="F15" s="43">
        <v>0.2</v>
      </c>
    </row>
    <row r="16" spans="2:6" x14ac:dyDescent="0.25">
      <c r="B16" s="21"/>
      <c r="C16" s="39"/>
      <c r="D16" s="41"/>
      <c r="E16" s="42"/>
      <c r="F16" s="43"/>
    </row>
    <row r="17" spans="2:6" x14ac:dyDescent="0.25">
      <c r="B17" s="21"/>
      <c r="C17" s="39"/>
      <c r="D17" s="41"/>
      <c r="E17" s="42"/>
      <c r="F17" s="43"/>
    </row>
    <row r="18" spans="2:6" x14ac:dyDescent="0.25">
      <c r="B18" s="21"/>
      <c r="C18" s="39"/>
      <c r="D18" s="41"/>
      <c r="E18" s="42"/>
      <c r="F18" s="43"/>
    </row>
    <row r="19" spans="2:6" x14ac:dyDescent="0.25">
      <c r="B19" s="21"/>
      <c r="C19" s="39"/>
      <c r="D19" s="41"/>
      <c r="E19" s="42"/>
      <c r="F19" s="43"/>
    </row>
    <row r="20" spans="2:6" x14ac:dyDescent="0.25">
      <c r="B20" s="21"/>
      <c r="C20" s="39"/>
      <c r="D20" s="41"/>
      <c r="E20" s="42"/>
      <c r="F20" s="43"/>
    </row>
    <row r="21" spans="2:6" x14ac:dyDescent="0.25">
      <c r="B21" s="21"/>
      <c r="C21" s="39"/>
      <c r="D21" s="41"/>
      <c r="E21" s="42"/>
      <c r="F21" s="43"/>
    </row>
    <row r="22" spans="2:6" x14ac:dyDescent="0.25">
      <c r="B22" s="21"/>
      <c r="C22" s="39"/>
      <c r="D22" s="41"/>
      <c r="E22" s="42"/>
      <c r="F22" s="43"/>
    </row>
    <row r="23" spans="2:6" x14ac:dyDescent="0.25">
      <c r="B23" s="21"/>
      <c r="C23" s="39"/>
      <c r="D23" s="41"/>
      <c r="E23" s="42"/>
      <c r="F23" s="43"/>
    </row>
  </sheetData>
  <autoFilter ref="B3:F23" xr:uid="{00000000-0009-0000-0000-000003000000}"/>
  <mergeCells count="2">
    <mergeCell ref="B1:F1"/>
    <mergeCell ref="B2:F2"/>
  </mergeCells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errorTitle="Valeur non autorisée" error="Choisissez une valeur dans la liste." xr:uid="{00000000-0002-0000-0300-000000000000}">
          <x14:formula1>
            <xm:f>Paramètres!$K$3:$K$14</xm:f>
          </x14:formula1>
          <x14:formula2>
            <xm:f>0</xm:f>
          </x14:formula2>
          <xm:sqref>D4:D23</xm:sqref>
        </x14:dataValidation>
        <x14:dataValidation type="list" allowBlank="1" showErrorMessage="1" errorTitle="Valeur non autorisée" error="Choisissez une valeur dans la liste." xr:uid="{00000000-0002-0000-0300-000001000000}">
          <x14:formula1>
            <xm:f>Paramètres!$I$3:$I$7</xm:f>
          </x14:formula1>
          <x14:formula2>
            <xm:f>0</xm:f>
          </x14:formula2>
          <xm:sqref>F4:F23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6B7D75"/>
  </sheetPr>
  <dimension ref="B1:K14"/>
  <sheetViews>
    <sheetView showGridLines="0" zoomScaleNormal="100" workbookViewId="0"/>
  </sheetViews>
  <sheetFormatPr baseColWidth="10" defaultColWidth="8.7109375" defaultRowHeight="15" x14ac:dyDescent="0.25"/>
  <cols>
    <col min="1" max="1" width="2.42578125" customWidth="1"/>
    <col min="2" max="2" width="20" customWidth="1"/>
    <col min="3" max="3" width="34" customWidth="1"/>
    <col min="4" max="4" width="2.42578125" customWidth="1"/>
    <col min="5" max="5" width="20" customWidth="1"/>
    <col min="6" max="6" width="2.42578125" customWidth="1"/>
    <col min="7" max="7" width="20" customWidth="1"/>
    <col min="8" max="8" width="2.42578125" customWidth="1"/>
    <col min="9" max="9" width="20" customWidth="1"/>
    <col min="10" max="10" width="2.42578125" customWidth="1"/>
    <col min="11" max="11" width="20" customWidth="1"/>
  </cols>
  <sheetData>
    <row r="1" spans="2:11" ht="17.25" x14ac:dyDescent="0.25">
      <c r="B1" s="65" t="s">
        <v>193</v>
      </c>
      <c r="C1" s="65"/>
      <c r="E1" s="66" t="s">
        <v>194</v>
      </c>
      <c r="F1" s="66"/>
      <c r="G1" s="66"/>
      <c r="H1" s="66"/>
      <c r="I1" s="66"/>
      <c r="J1" s="66"/>
      <c r="K1" s="66"/>
    </row>
    <row r="2" spans="2:11" x14ac:dyDescent="0.25">
      <c r="E2" s="44" t="s">
        <v>195</v>
      </c>
      <c r="G2" s="44" t="s">
        <v>196</v>
      </c>
      <c r="I2" s="44" t="s">
        <v>197</v>
      </c>
      <c r="K2" s="44" t="s">
        <v>198</v>
      </c>
    </row>
    <row r="3" spans="2:11" x14ac:dyDescent="0.25">
      <c r="B3" s="26" t="s">
        <v>86</v>
      </c>
      <c r="C3" s="45" t="s">
        <v>199</v>
      </c>
      <c r="E3" s="46" t="s">
        <v>52</v>
      </c>
      <c r="G3" s="46" t="s">
        <v>200</v>
      </c>
      <c r="I3" s="47">
        <v>0.2</v>
      </c>
      <c r="K3" s="46" t="s">
        <v>169</v>
      </c>
    </row>
    <row r="4" spans="2:11" x14ac:dyDescent="0.25">
      <c r="B4" s="26" t="s">
        <v>87</v>
      </c>
      <c r="C4" s="45" t="s">
        <v>201</v>
      </c>
      <c r="E4" s="46" t="s">
        <v>202</v>
      </c>
      <c r="G4" s="46" t="s">
        <v>203</v>
      </c>
      <c r="I4" s="47">
        <v>0.1</v>
      </c>
      <c r="K4" s="46" t="s">
        <v>172</v>
      </c>
    </row>
    <row r="5" spans="2:11" x14ac:dyDescent="0.25">
      <c r="B5" s="26" t="s">
        <v>88</v>
      </c>
      <c r="C5" s="45" t="s">
        <v>204</v>
      </c>
      <c r="E5" s="46" t="s">
        <v>205</v>
      </c>
      <c r="G5" s="46" t="s">
        <v>206</v>
      </c>
      <c r="I5" s="47">
        <v>5.5E-2</v>
      </c>
      <c r="K5" s="46" t="s">
        <v>207</v>
      </c>
    </row>
    <row r="6" spans="2:11" x14ac:dyDescent="0.25">
      <c r="B6" s="26" t="s">
        <v>89</v>
      </c>
      <c r="C6" s="45" t="s">
        <v>142</v>
      </c>
      <c r="E6" s="46" t="s">
        <v>208</v>
      </c>
      <c r="G6" s="46" t="s">
        <v>209</v>
      </c>
      <c r="I6" s="47">
        <v>2.1000000000000001E-2</v>
      </c>
      <c r="K6" s="46" t="s">
        <v>181</v>
      </c>
    </row>
    <row r="7" spans="2:11" x14ac:dyDescent="0.25">
      <c r="B7" s="26" t="s">
        <v>93</v>
      </c>
      <c r="C7" s="45" t="s">
        <v>210</v>
      </c>
      <c r="E7" s="46" t="s">
        <v>211</v>
      </c>
      <c r="G7" s="46" t="s">
        <v>212</v>
      </c>
      <c r="I7" s="47">
        <v>0</v>
      </c>
      <c r="K7" s="46" t="s">
        <v>179</v>
      </c>
    </row>
    <row r="8" spans="2:11" x14ac:dyDescent="0.25">
      <c r="B8" s="26" t="s">
        <v>213</v>
      </c>
      <c r="C8" s="45" t="s">
        <v>214</v>
      </c>
      <c r="G8" s="46" t="s">
        <v>54</v>
      </c>
      <c r="K8" s="46" t="s">
        <v>174</v>
      </c>
    </row>
    <row r="9" spans="2:11" x14ac:dyDescent="0.25">
      <c r="B9" s="26" t="s">
        <v>91</v>
      </c>
      <c r="C9" s="45" t="s">
        <v>215</v>
      </c>
      <c r="G9" s="46" t="s">
        <v>216</v>
      </c>
      <c r="K9" s="46" t="s">
        <v>186</v>
      </c>
    </row>
    <row r="10" spans="2:11" x14ac:dyDescent="0.25">
      <c r="B10" s="26" t="s">
        <v>92</v>
      </c>
      <c r="C10" s="45" t="s">
        <v>217</v>
      </c>
      <c r="K10" s="46" t="s">
        <v>218</v>
      </c>
    </row>
    <row r="11" spans="2:11" x14ac:dyDescent="0.25">
      <c r="K11" s="46" t="s">
        <v>219</v>
      </c>
    </row>
    <row r="12" spans="2:11" x14ac:dyDescent="0.25">
      <c r="K12" s="46" t="s">
        <v>220</v>
      </c>
    </row>
    <row r="13" spans="2:11" x14ac:dyDescent="0.25">
      <c r="K13" s="46" t="s">
        <v>221</v>
      </c>
    </row>
    <row r="14" spans="2:11" x14ac:dyDescent="0.25">
      <c r="K14" s="46" t="s">
        <v>192</v>
      </c>
    </row>
  </sheetData>
  <mergeCells count="2">
    <mergeCell ref="B1:C1"/>
    <mergeCell ref="E1:K1"/>
  </mergeCell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5C46"/>
  </sheetPr>
  <dimension ref="B1:K37"/>
  <sheetViews>
    <sheetView showGridLines="0" topLeftCell="A12" zoomScaleNormal="100" workbookViewId="0"/>
  </sheetViews>
  <sheetFormatPr baseColWidth="10" defaultColWidth="8.7109375" defaultRowHeight="15" x14ac:dyDescent="0.25"/>
  <cols>
    <col min="1" max="1" width="2.42578125" customWidth="1"/>
    <col min="2" max="2" width="4" customWidth="1"/>
    <col min="3" max="10" width="13" customWidth="1"/>
    <col min="11" max="11" width="4" customWidth="1"/>
  </cols>
  <sheetData>
    <row r="1" spans="2:11" ht="33.75" customHeight="1" x14ac:dyDescent="0.25">
      <c r="B1" s="14" t="s">
        <v>0</v>
      </c>
      <c r="C1" s="14"/>
      <c r="D1" s="14"/>
      <c r="E1" s="14"/>
      <c r="F1" s="14"/>
      <c r="G1" s="14"/>
      <c r="H1" s="14"/>
      <c r="I1" s="14"/>
      <c r="J1" s="14"/>
      <c r="K1" s="14"/>
    </row>
    <row r="2" spans="2:11" ht="21.75" customHeight="1" x14ac:dyDescent="0.25">
      <c r="B2" s="13" t="s">
        <v>1</v>
      </c>
      <c r="C2" s="13"/>
      <c r="D2" s="13"/>
      <c r="E2" s="13"/>
      <c r="F2" s="13"/>
      <c r="G2" s="13"/>
      <c r="H2" s="13"/>
      <c r="I2" s="13"/>
      <c r="J2" s="13"/>
      <c r="K2" s="13"/>
    </row>
    <row r="4" spans="2:11" ht="21.75" customHeight="1" x14ac:dyDescent="0.25">
      <c r="B4" s="12" t="s">
        <v>2</v>
      </c>
      <c r="C4" s="12"/>
      <c r="D4" s="12"/>
      <c r="E4" s="12"/>
      <c r="F4" s="12"/>
      <c r="G4" s="12"/>
      <c r="H4" s="12"/>
      <c r="I4" s="12"/>
      <c r="J4" s="12"/>
      <c r="K4" s="12"/>
    </row>
    <row r="5" spans="2:11" ht="45" customHeight="1" x14ac:dyDescent="0.25">
      <c r="C5" s="11" t="s">
        <v>3</v>
      </c>
      <c r="D5" s="11"/>
      <c r="E5" s="11"/>
      <c r="F5" s="11"/>
      <c r="G5" s="11"/>
      <c r="H5" s="11"/>
      <c r="I5" s="11"/>
      <c r="J5" s="11"/>
    </row>
    <row r="8" spans="2:11" ht="30" customHeight="1" x14ac:dyDescent="0.25">
      <c r="C8" s="11" t="s">
        <v>4</v>
      </c>
      <c r="D8" s="11"/>
      <c r="E8" s="11"/>
      <c r="F8" s="11"/>
      <c r="G8" s="11"/>
      <c r="H8" s="11"/>
      <c r="I8" s="11"/>
      <c r="J8" s="11"/>
    </row>
    <row r="11" spans="2:11" ht="21.75" customHeight="1" x14ac:dyDescent="0.25">
      <c r="B11" s="12" t="s">
        <v>5</v>
      </c>
      <c r="C11" s="12"/>
      <c r="D11" s="12"/>
      <c r="E11" s="12"/>
      <c r="F11" s="12"/>
      <c r="G11" s="12"/>
      <c r="H11" s="12"/>
      <c r="I11" s="12"/>
      <c r="J11" s="12"/>
      <c r="K11" s="12"/>
    </row>
    <row r="12" spans="2:11" ht="25.5" customHeight="1" x14ac:dyDescent="0.25">
      <c r="C12" s="15" t="s">
        <v>6</v>
      </c>
      <c r="D12" s="10" t="s">
        <v>7</v>
      </c>
      <c r="E12" s="10"/>
      <c r="F12" s="10"/>
      <c r="G12" s="10"/>
      <c r="H12" s="10"/>
      <c r="I12" s="10"/>
      <c r="J12" s="10"/>
    </row>
    <row r="13" spans="2:11" ht="25.5" customHeight="1" x14ac:dyDescent="0.25">
      <c r="C13" s="15" t="s">
        <v>8</v>
      </c>
      <c r="D13" s="10" t="s">
        <v>9</v>
      </c>
      <c r="E13" s="10"/>
      <c r="F13" s="10"/>
      <c r="G13" s="10"/>
      <c r="H13" s="10"/>
      <c r="I13" s="10"/>
      <c r="J13" s="10"/>
    </row>
    <row r="14" spans="2:11" ht="25.5" customHeight="1" x14ac:dyDescent="0.25">
      <c r="C14" s="15" t="s">
        <v>10</v>
      </c>
      <c r="D14" s="10" t="s">
        <v>11</v>
      </c>
      <c r="E14" s="10"/>
      <c r="F14" s="10"/>
      <c r="G14" s="10"/>
      <c r="H14" s="10"/>
      <c r="I14" s="10"/>
      <c r="J14" s="10"/>
    </row>
    <row r="15" spans="2:11" ht="25.5" customHeight="1" x14ac:dyDescent="0.25">
      <c r="C15" s="15" t="s">
        <v>12</v>
      </c>
      <c r="D15" s="10" t="s">
        <v>13</v>
      </c>
      <c r="E15" s="10"/>
      <c r="F15" s="10"/>
      <c r="G15" s="10"/>
      <c r="H15" s="10"/>
      <c r="I15" s="10"/>
      <c r="J15" s="10"/>
    </row>
    <row r="16" spans="2:11" ht="25.5" customHeight="1" x14ac:dyDescent="0.25">
      <c r="C16" s="15" t="s">
        <v>14</v>
      </c>
      <c r="D16" s="10" t="s">
        <v>15</v>
      </c>
      <c r="E16" s="10"/>
      <c r="F16" s="10"/>
      <c r="G16" s="10"/>
      <c r="H16" s="10"/>
      <c r="I16" s="10"/>
      <c r="J16" s="10"/>
    </row>
    <row r="17" spans="2:11" ht="25.5" customHeight="1" x14ac:dyDescent="0.25">
      <c r="C17" s="15" t="s">
        <v>16</v>
      </c>
      <c r="D17" s="10" t="s">
        <v>17</v>
      </c>
      <c r="E17" s="10"/>
      <c r="F17" s="10"/>
      <c r="G17" s="10"/>
      <c r="H17" s="10"/>
      <c r="I17" s="10"/>
      <c r="J17" s="10"/>
    </row>
    <row r="19" spans="2:11" ht="21.75" customHeight="1" x14ac:dyDescent="0.25">
      <c r="B19" s="12" t="s">
        <v>18</v>
      </c>
      <c r="C19" s="12"/>
      <c r="D19" s="12"/>
      <c r="E19" s="12"/>
      <c r="F19" s="12"/>
      <c r="G19" s="12"/>
      <c r="H19" s="12"/>
      <c r="I19" s="12"/>
      <c r="J19" s="12"/>
      <c r="K19" s="12"/>
    </row>
    <row r="20" spans="2:11" ht="24" customHeight="1" x14ac:dyDescent="0.25">
      <c r="C20" s="9" t="s">
        <v>19</v>
      </c>
      <c r="D20" s="9"/>
      <c r="E20" s="10" t="s">
        <v>20</v>
      </c>
      <c r="F20" s="10"/>
      <c r="G20" s="10"/>
      <c r="H20" s="10"/>
      <c r="I20" s="10"/>
      <c r="J20" s="10"/>
    </row>
    <row r="21" spans="2:11" ht="24" customHeight="1" x14ac:dyDescent="0.25">
      <c r="C21" s="9" t="s">
        <v>21</v>
      </c>
      <c r="D21" s="9"/>
      <c r="E21" s="10" t="s">
        <v>22</v>
      </c>
      <c r="F21" s="10"/>
      <c r="G21" s="10"/>
      <c r="H21" s="10"/>
      <c r="I21" s="10"/>
      <c r="J21" s="10"/>
    </row>
    <row r="22" spans="2:11" ht="24" customHeight="1" x14ac:dyDescent="0.25">
      <c r="C22" s="9" t="s">
        <v>23</v>
      </c>
      <c r="D22" s="9"/>
      <c r="E22" s="10" t="s">
        <v>24</v>
      </c>
      <c r="F22" s="10"/>
      <c r="G22" s="10"/>
      <c r="H22" s="10"/>
      <c r="I22" s="10"/>
      <c r="J22" s="10"/>
    </row>
    <row r="23" spans="2:11" ht="24" customHeight="1" x14ac:dyDescent="0.25">
      <c r="C23" s="9" t="s">
        <v>25</v>
      </c>
      <c r="D23" s="9"/>
      <c r="E23" s="10" t="s">
        <v>26</v>
      </c>
      <c r="F23" s="10"/>
      <c r="G23" s="10"/>
      <c r="H23" s="10"/>
      <c r="I23" s="10"/>
      <c r="J23" s="10"/>
    </row>
    <row r="25" spans="2:11" ht="21.75" customHeight="1" x14ac:dyDescent="0.25">
      <c r="B25" s="12" t="s">
        <v>27</v>
      </c>
      <c r="C25" s="12"/>
      <c r="D25" s="12"/>
      <c r="E25" s="12"/>
      <c r="F25" s="12"/>
      <c r="G25" s="12"/>
      <c r="H25" s="12"/>
      <c r="I25" s="12"/>
      <c r="J25" s="12"/>
      <c r="K25" s="12"/>
    </row>
    <row r="26" spans="2:11" x14ac:dyDescent="0.25">
      <c r="C26" s="8" t="s">
        <v>28</v>
      </c>
      <c r="D26" s="8"/>
      <c r="E26" s="7" t="s">
        <v>29</v>
      </c>
      <c r="F26" s="7"/>
      <c r="G26" s="7"/>
      <c r="H26" s="7"/>
      <c r="I26" s="7"/>
      <c r="J26" s="7"/>
    </row>
    <row r="27" spans="2:11" x14ac:dyDescent="0.25">
      <c r="C27" s="6" t="s">
        <v>30</v>
      </c>
      <c r="D27" s="6"/>
      <c r="E27" s="7" t="s">
        <v>31</v>
      </c>
      <c r="F27" s="7"/>
      <c r="G27" s="7"/>
      <c r="H27" s="7"/>
      <c r="I27" s="7"/>
      <c r="J27" s="7"/>
    </row>
    <row r="28" spans="2:11" x14ac:dyDescent="0.25">
      <c r="C28" s="5" t="s">
        <v>32</v>
      </c>
      <c r="D28" s="5"/>
      <c r="E28" s="7" t="s">
        <v>33</v>
      </c>
      <c r="F28" s="7"/>
      <c r="G28" s="7"/>
      <c r="H28" s="7"/>
      <c r="I28" s="7"/>
      <c r="J28" s="7"/>
    </row>
    <row r="30" spans="2:11" ht="21.75" customHeight="1" x14ac:dyDescent="0.25">
      <c r="B30" s="12" t="s">
        <v>34</v>
      </c>
      <c r="C30" s="12"/>
      <c r="D30" s="12"/>
      <c r="E30" s="12"/>
      <c r="F30" s="12"/>
      <c r="G30" s="12"/>
      <c r="H30" s="12"/>
      <c r="I30" s="12"/>
      <c r="J30" s="12"/>
      <c r="K30" s="12"/>
    </row>
    <row r="31" spans="2:11" ht="15.75" customHeight="1" x14ac:dyDescent="0.25">
      <c r="C31" s="16" t="s">
        <v>35</v>
      </c>
      <c r="D31" s="11" t="s">
        <v>36</v>
      </c>
      <c r="E31" s="11"/>
      <c r="F31" s="11"/>
      <c r="G31" s="11"/>
      <c r="H31" s="11"/>
      <c r="I31" s="11"/>
      <c r="J31" s="11"/>
    </row>
    <row r="32" spans="2:11" ht="15.75" customHeight="1" x14ac:dyDescent="0.25">
      <c r="C32" s="16" t="s">
        <v>35</v>
      </c>
      <c r="D32" s="11" t="s">
        <v>37</v>
      </c>
      <c r="E32" s="11"/>
      <c r="F32" s="11"/>
      <c r="G32" s="11"/>
      <c r="H32" s="11"/>
      <c r="I32" s="11"/>
      <c r="J32" s="11"/>
    </row>
    <row r="33" spans="3:10" ht="15.75" customHeight="1" x14ac:dyDescent="0.25">
      <c r="C33" s="16" t="s">
        <v>35</v>
      </c>
      <c r="D33" s="11" t="s">
        <v>38</v>
      </c>
      <c r="E33" s="11"/>
      <c r="F33" s="11"/>
      <c r="G33" s="11"/>
      <c r="H33" s="11"/>
      <c r="I33" s="11"/>
      <c r="J33" s="11"/>
    </row>
    <row r="34" spans="3:10" ht="15.75" customHeight="1" x14ac:dyDescent="0.25">
      <c r="C34" s="16" t="s">
        <v>35</v>
      </c>
      <c r="D34" s="11" t="s">
        <v>39</v>
      </c>
      <c r="E34" s="11"/>
      <c r="F34" s="11"/>
      <c r="G34" s="11"/>
      <c r="H34" s="11"/>
      <c r="I34" s="11"/>
      <c r="J34" s="11"/>
    </row>
    <row r="35" spans="3:10" ht="15.75" customHeight="1" x14ac:dyDescent="0.25">
      <c r="C35" s="16" t="s">
        <v>35</v>
      </c>
      <c r="D35" s="11" t="s">
        <v>40</v>
      </c>
      <c r="E35" s="11"/>
      <c r="F35" s="11"/>
      <c r="G35" s="11"/>
      <c r="H35" s="11"/>
      <c r="I35" s="11"/>
      <c r="J35" s="11"/>
    </row>
    <row r="37" spans="3:10" x14ac:dyDescent="0.25">
      <c r="C37" s="4" t="s">
        <v>41</v>
      </c>
      <c r="D37" s="4"/>
      <c r="E37" s="4"/>
      <c r="F37" s="4"/>
      <c r="G37" s="4"/>
      <c r="H37" s="4"/>
      <c r="I37" s="4"/>
      <c r="J37" s="4"/>
    </row>
  </sheetData>
  <mergeCells count="35">
    <mergeCell ref="D33:J33"/>
    <mergeCell ref="D34:J34"/>
    <mergeCell ref="D35:J35"/>
    <mergeCell ref="C37:J37"/>
    <mergeCell ref="C28:D28"/>
    <mergeCell ref="E28:J28"/>
    <mergeCell ref="B30:K30"/>
    <mergeCell ref="D31:J31"/>
    <mergeCell ref="D32:J32"/>
    <mergeCell ref="B25:K25"/>
    <mergeCell ref="C26:D26"/>
    <mergeCell ref="E26:J26"/>
    <mergeCell ref="C27:D27"/>
    <mergeCell ref="E27:J27"/>
    <mergeCell ref="C21:D21"/>
    <mergeCell ref="E21:J21"/>
    <mergeCell ref="C22:D22"/>
    <mergeCell ref="E22:J22"/>
    <mergeCell ref="C23:D23"/>
    <mergeCell ref="E23:J23"/>
    <mergeCell ref="D16:J16"/>
    <mergeCell ref="D17:J17"/>
    <mergeCell ref="B19:K19"/>
    <mergeCell ref="C20:D20"/>
    <mergeCell ref="E20:J20"/>
    <mergeCell ref="B11:K11"/>
    <mergeCell ref="D12:J12"/>
    <mergeCell ref="D13:J13"/>
    <mergeCell ref="D14:J14"/>
    <mergeCell ref="D15:J15"/>
    <mergeCell ref="B1:K1"/>
    <mergeCell ref="B2:K2"/>
    <mergeCell ref="B4:K4"/>
    <mergeCell ref="C5:J5"/>
    <mergeCell ref="C8:J8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Bon de livraison</vt:lpstr>
      <vt:lpstr>Clients</vt:lpstr>
      <vt:lpstr>Articles</vt:lpstr>
      <vt:lpstr>Paramètres</vt:lpstr>
      <vt:lpstr>Mode d’emploi</vt:lpstr>
      <vt:lpstr>'Bon de livraison'!Druckbereich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2026-09-27T14:31:52Z</dcterms:created>
  <dcterms:modified xsi:type="dcterms:W3CDTF">2026-09-27T15:01:19Z</dcterms:modified>
  <dc:language>en-US</dc:language>
</cp:coreProperties>
</file>