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ModelesExcel\Generador\"/>
    </mc:Choice>
  </mc:AlternateContent>
  <xr:revisionPtr revIDLastSave="0" documentId="13_ncr:1_{C4405812-D5E7-4226-BFBB-8F515E368192}" xr6:coauthVersionLast="47" xr6:coauthVersionMax="47" xr10:uidLastSave="{00000000-0000-0000-0000-000000000000}"/>
  <bookViews>
    <workbookView xWindow="1380" yWindow="1380" windowWidth="25500" windowHeight="13500" tabRatio="500" xr2:uid="{00000000-000D-0000-FFFF-FFFF00000000}"/>
  </bookViews>
  <sheets>
    <sheet name="Fiche état des lieux" sheetId="2" r:id="rId1"/>
    <sheet name="Mode d'emploi" sheetId="1" r:id="rId2"/>
    <sheet name="Suivi du parc" sheetId="3" r:id="rId3"/>
    <sheet name="Paramètres" sheetId="4" r:id="rId4"/>
  </sheets>
  <definedNames>
    <definedName name="_xlnm.Print_Area" localSheetId="0">'Fiche état des lieux'!$B$2:$G$82</definedName>
    <definedName name="Etats">Paramètres!$B$4:$B$8</definedName>
    <definedName name="ScoresEtat">Paramètres!$C$4:$C$8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20" i="3" l="1"/>
  <c r="K19" i="3"/>
  <c r="K18" i="3"/>
  <c r="K17" i="3"/>
  <c r="K16" i="3"/>
  <c r="K15" i="3"/>
  <c r="K14" i="3"/>
  <c r="K13" i="3"/>
  <c r="K12" i="3"/>
  <c r="K11" i="3"/>
  <c r="K10" i="3"/>
  <c r="K9" i="3"/>
  <c r="H6" i="3"/>
  <c r="F6" i="3"/>
  <c r="D6" i="3"/>
  <c r="B6" i="3"/>
  <c r="I70" i="2"/>
  <c r="H70" i="2"/>
  <c r="E70" i="2"/>
  <c r="I69" i="2"/>
  <c r="E69" i="2" s="1"/>
  <c r="H69" i="2"/>
  <c r="I68" i="2"/>
  <c r="E68" i="2" s="1"/>
  <c r="H68" i="2"/>
  <c r="I67" i="2"/>
  <c r="H67" i="2"/>
  <c r="E67" i="2"/>
  <c r="I66" i="2"/>
  <c r="E66" i="2" s="1"/>
  <c r="H66" i="2"/>
  <c r="I64" i="2"/>
  <c r="H64" i="2"/>
  <c r="E64" i="2"/>
  <c r="I63" i="2"/>
  <c r="H63" i="2"/>
  <c r="E63" i="2"/>
  <c r="I62" i="2"/>
  <c r="H62" i="2"/>
  <c r="E62" i="2"/>
  <c r="I61" i="2"/>
  <c r="E61" i="2" s="1"/>
  <c r="H61" i="2"/>
  <c r="I60" i="2"/>
  <c r="E60" i="2" s="1"/>
  <c r="H60" i="2"/>
  <c r="I58" i="2"/>
  <c r="H58" i="2"/>
  <c r="E58" i="2"/>
  <c r="I57" i="2"/>
  <c r="E57" i="2" s="1"/>
  <c r="H57" i="2"/>
  <c r="I56" i="2"/>
  <c r="H56" i="2"/>
  <c r="E56" i="2"/>
  <c r="I55" i="2"/>
  <c r="E55" i="2" s="1"/>
  <c r="H55" i="2"/>
  <c r="I54" i="2"/>
  <c r="H54" i="2"/>
  <c r="E54" i="2"/>
  <c r="I53" i="2"/>
  <c r="H53" i="2"/>
  <c r="E53" i="2"/>
  <c r="I52" i="2"/>
  <c r="H52" i="2"/>
  <c r="E52" i="2"/>
  <c r="I51" i="2"/>
  <c r="H51" i="2"/>
  <c r="E51" i="2"/>
  <c r="I50" i="2"/>
  <c r="H50" i="2"/>
  <c r="E50" i="2"/>
  <c r="I48" i="2"/>
  <c r="H48" i="2"/>
  <c r="E48" i="2"/>
  <c r="I47" i="2"/>
  <c r="H47" i="2"/>
  <c r="E47" i="2"/>
  <c r="I46" i="2"/>
  <c r="E46" i="2" s="1"/>
  <c r="H46" i="2"/>
  <c r="I45" i="2"/>
  <c r="E45" i="2" s="1"/>
  <c r="H45" i="2"/>
  <c r="I44" i="2"/>
  <c r="H44" i="2"/>
  <c r="E44" i="2"/>
  <c r="I42" i="2"/>
  <c r="E42" i="2" s="1"/>
  <c r="H42" i="2"/>
  <c r="I41" i="2"/>
  <c r="H41" i="2"/>
  <c r="E41" i="2"/>
  <c r="I40" i="2"/>
  <c r="H40" i="2"/>
  <c r="E40" i="2"/>
  <c r="I39" i="2"/>
  <c r="H39" i="2"/>
  <c r="E39" i="2"/>
  <c r="I38" i="2"/>
  <c r="E38" i="2" s="1"/>
  <c r="H38" i="2"/>
  <c r="I37" i="2"/>
  <c r="E37" i="2" s="1"/>
  <c r="H37" i="2"/>
  <c r="I35" i="2"/>
  <c r="H35" i="2"/>
  <c r="E35" i="2"/>
  <c r="I34" i="2"/>
  <c r="E34" i="2" s="1"/>
  <c r="H34" i="2"/>
  <c r="I33" i="2"/>
  <c r="H33" i="2"/>
  <c r="E33" i="2"/>
  <c r="I32" i="2"/>
  <c r="H32" i="2"/>
  <c r="E32" i="2"/>
  <c r="I31" i="2"/>
  <c r="H31" i="2"/>
  <c r="E31" i="2"/>
  <c r="I30" i="2"/>
  <c r="H30" i="2"/>
  <c r="E30" i="2"/>
  <c r="I29" i="2"/>
  <c r="H29" i="2"/>
  <c r="E29" i="2"/>
  <c r="I28" i="2"/>
  <c r="H28" i="2"/>
  <c r="E28" i="2"/>
  <c r="I27" i="2"/>
  <c r="H27" i="2"/>
  <c r="E27" i="2"/>
  <c r="I26" i="2"/>
  <c r="H26" i="2"/>
  <c r="E26" i="2" s="1"/>
  <c r="I25" i="2"/>
  <c r="H25" i="2"/>
  <c r="E25" i="2"/>
  <c r="I24" i="2"/>
  <c r="E24" i="2" s="1"/>
  <c r="H24" i="2"/>
  <c r="B17" i="2" s="1"/>
  <c r="I23" i="2"/>
  <c r="E23" i="2" s="1"/>
  <c r="H23" i="2"/>
  <c r="D17" i="2" s="1"/>
  <c r="F19" i="2"/>
  <c r="D19" i="2"/>
  <c r="B19" i="2" l="1"/>
  <c r="F17" i="2"/>
  <c r="B20" i="2" s="1"/>
</calcChain>
</file>

<file path=xl/sharedStrings.xml><?xml version="1.0" encoding="utf-8"?>
<sst xmlns="http://schemas.openxmlformats.org/spreadsheetml/2006/main" count="274" uniqueCount="170">
  <si>
    <t>FICHE D'ÉTAT DES LIEUX DU VÉHICULE</t>
  </si>
  <si>
    <t>Mode d'emploi — Exercice 2027</t>
  </si>
  <si>
    <t>À quoi sert ce document ?</t>
  </si>
  <si>
    <t>Cette fiche permet de constater l'état d'un véhicule lors de sa remise (départ) puis de sa restitution (retour). Elle sert de preuve datée et signée entre les deux parties et évite les litiges. Elle convient aux loueurs, gestionnaires de flotte, entreprises (véhicule de fonction) et particuliers.</t>
  </si>
  <si>
    <t>Les feuilles du classeur</t>
  </si>
  <si>
    <t>• Fiche état des lieux — le constat détaillé d'un véhicule (départ et retour comparés).</t>
  </si>
  <si>
    <t>• Suivi du parc — le journal de tous les constats, avec indicateurs et statut par véhicule.</t>
  </si>
  <si>
    <t>• Paramètres — le barème des états et les listes des menus déroulants.</t>
  </si>
  <si>
    <t>Utilisation en 4 étapes</t>
  </si>
  <si>
    <t>1.  Renseignez les informations du véhicule et du constat (identité, dates, kilométrage, carburant).</t>
  </si>
  <si>
    <t>2.  Pour chaque élément, choisissez l'état au départ puis au retour via les menus déroulants ; ajoutez une observation et, le cas échéant, un coût estimé de réparation.</t>
  </si>
  <si>
    <t>3.  La colonne « Évolution » signale automatiquement toute dégradation ; la synthèse calcule les indices, les km parcourus et le coût total.</t>
  </si>
  <si>
    <t>4.  Faites signer les deux parties, puis reportez le résultat dans « Suivi du parc ».</t>
  </si>
  <si>
    <t>Code couleur des états</t>
  </si>
  <si>
    <t xml:space="preserve">   Neuf / Bon — aucun défaut</t>
  </si>
  <si>
    <t xml:space="preserve">   Moyen — usure ou défaut à surveiller</t>
  </si>
  <si>
    <t xml:space="preserve">   Mauvais — défaut important à traiter</t>
  </si>
  <si>
    <t xml:space="preserve">   Absent / N/A — élément non présent</t>
  </si>
  <si>
    <t xml:space="preserve">  Légende : cellules jaunes = à compléter · cellules grises = calculées automatiquement.</t>
  </si>
  <si>
    <t>Constat contradictoire au départ et au retour — Exercice 2027</t>
  </si>
  <si>
    <t>INFORMATIONS DU VÉHICULE ET DU CONSTAT</t>
  </si>
  <si>
    <t>Marque / Modèle</t>
  </si>
  <si>
    <t>Peugeot 308</t>
  </si>
  <si>
    <t>Immatriculation</t>
  </si>
  <si>
    <t>EJ-742-QL</t>
  </si>
  <si>
    <t>Type de véhicule</t>
  </si>
  <si>
    <t>Voiture</t>
  </si>
  <si>
    <t>Énergie</t>
  </si>
  <si>
    <t>Diesel</t>
  </si>
  <si>
    <t>Année de mise en circulation</t>
  </si>
  <si>
    <t>N° de série (VIN)</t>
  </si>
  <si>
    <t>VF0-DEMO-000-12345</t>
  </si>
  <si>
    <t>Conducteur / Locataire</t>
  </si>
  <si>
    <t>Julien Moreau</t>
  </si>
  <si>
    <t>Responsable / Loueur</t>
  </si>
  <si>
    <t>Sophie Lefèvre</t>
  </si>
  <si>
    <t>Date de départ</t>
  </si>
  <si>
    <t>Date de retour</t>
  </si>
  <si>
    <t>Km au départ</t>
  </si>
  <si>
    <t>Km au retour</t>
  </si>
  <si>
    <t>Carburant au départ</t>
  </si>
  <si>
    <t>Plein</t>
  </si>
  <si>
    <t>Carburant au retour</t>
  </si>
  <si>
    <t>¾</t>
  </si>
  <si>
    <t>Contrôle technique valable jusqu'au</t>
  </si>
  <si>
    <t>N° police assurance</t>
  </si>
  <si>
    <t>ASSUR-DEMO-4471</t>
  </si>
  <si>
    <t>SYNTHÈSE DE L'ÉTAT DES LIEUX</t>
  </si>
  <si>
    <t>Points contrôlés</t>
  </si>
  <si>
    <t>Indice d'état — départ</t>
  </si>
  <si>
    <t>Indice d'état — retour</t>
  </si>
  <si>
    <t>Dégradations constatées</t>
  </si>
  <si>
    <t>Km parcourus</t>
  </si>
  <si>
    <t>Coût réparations estimé</t>
  </si>
  <si>
    <t>Élément contrôlé</t>
  </si>
  <si>
    <t>État au départ</t>
  </si>
  <si>
    <t>État au retour</t>
  </si>
  <si>
    <t>Évolution</t>
  </si>
  <si>
    <t>Observations</t>
  </si>
  <si>
    <t>Coût estimé (€)</t>
  </si>
  <si>
    <t>Carrosserie extérieure</t>
  </si>
  <si>
    <t>Pare-chocs avant</t>
  </si>
  <si>
    <t>Neuf</t>
  </si>
  <si>
    <t>Pare-chocs arrière</t>
  </si>
  <si>
    <t>Bon</t>
  </si>
  <si>
    <t>Mauvais</t>
  </si>
  <si>
    <t>Enfoncement + éclat de peinture</t>
  </si>
  <si>
    <t>Capot</t>
  </si>
  <si>
    <t>Toit / pavillon</t>
  </si>
  <si>
    <t>Aile avant gauche</t>
  </si>
  <si>
    <t>Aile avant droite</t>
  </si>
  <si>
    <t>Aile arrière gauche</t>
  </si>
  <si>
    <t>Aile arrière droite</t>
  </si>
  <si>
    <t>Portière avant gauche</t>
  </si>
  <si>
    <t>Portière avant droite</t>
  </si>
  <si>
    <t>Moyen</t>
  </si>
  <si>
    <t>Rayure superficielle 15 cm côté passager</t>
  </si>
  <si>
    <t>Portière arrière gauche</t>
  </si>
  <si>
    <t>Portière arrière droite</t>
  </si>
  <si>
    <t>Hayon / coffre</t>
  </si>
  <si>
    <t>Vitrage &amp; optiques</t>
  </si>
  <si>
    <t>Pare-brise</t>
  </si>
  <si>
    <t>Lunette arrière</t>
  </si>
  <si>
    <t>Vitres latérales</t>
  </si>
  <si>
    <t>Phares avant</t>
  </si>
  <si>
    <t>Feux arrière</t>
  </si>
  <si>
    <t>Rétroviseurs</t>
  </si>
  <si>
    <t>Pneumatiques</t>
  </si>
  <si>
    <t>Pneu avant gauche</t>
  </si>
  <si>
    <t>Usure irrégulière, à surveiller</t>
  </si>
  <si>
    <t>Pneu avant droit</t>
  </si>
  <si>
    <t>Pneu arrière gauche</t>
  </si>
  <si>
    <t>Pneu arrière droit</t>
  </si>
  <si>
    <t>Roue de secours</t>
  </si>
  <si>
    <t>Jamais utilisée</t>
  </si>
  <si>
    <t>Intérieur &amp; habitacle</t>
  </si>
  <si>
    <t>Sièges avant</t>
  </si>
  <si>
    <t>Sièges arrière</t>
  </si>
  <si>
    <t>Tableau de bord</t>
  </si>
  <si>
    <t>Volant &amp; commandes</t>
  </si>
  <si>
    <t>Ceintures de sécurité</t>
  </si>
  <si>
    <t>Tapis de sol</t>
  </si>
  <si>
    <t>Tache et salissures, nettoyage requis</t>
  </si>
  <si>
    <t>Climatisation / chauffage</t>
  </si>
  <si>
    <t>Système audio / GPS</t>
  </si>
  <si>
    <t>Propreté générale</t>
  </si>
  <si>
    <t>Équipements &amp; sécurité</t>
  </si>
  <si>
    <t>Gilet de sécurité</t>
  </si>
  <si>
    <t>Triangle de signalisation</t>
  </si>
  <si>
    <t>Cric &amp; clé de roue</t>
  </si>
  <si>
    <t>Extincteur</t>
  </si>
  <si>
    <t>Valide jusqu'en 2029</t>
  </si>
  <si>
    <t>Trousse de premiers secours</t>
  </si>
  <si>
    <t>Absent / N/A</t>
  </si>
  <si>
    <t>Non fournie avec le véhicule</t>
  </si>
  <si>
    <t>Documents &amp; accessoires</t>
  </si>
  <si>
    <t>Carte grise</t>
  </si>
  <si>
    <t>Attestation d'assurance</t>
  </si>
  <si>
    <t>Jeu de clés</t>
  </si>
  <si>
    <t>Câble de recharge / accessoires</t>
  </si>
  <si>
    <t>Notice / carnet d'entretien</t>
  </si>
  <si>
    <t>OBSERVATIONS GÉNÉRALES</t>
  </si>
  <si>
    <t>Véhicule restitué globalement en bon état. Deux dommages facturables constatés au retour (rayure portière avant droite, choc pare-chocs arrière). Nettoyage intérieur à prévoir.</t>
  </si>
  <si>
    <t>Le conducteur / locataire</t>
  </si>
  <si>
    <t>Le responsable / loueur</t>
  </si>
  <si>
    <t>Nom : Julien Moreau</t>
  </si>
  <si>
    <t>Nom : Sophie Lefèvre</t>
  </si>
  <si>
    <t>Date : 12/01/2027</t>
  </si>
  <si>
    <t>Signature :</t>
  </si>
  <si>
    <t>SUIVI DU PARC DE VÉHICULES</t>
  </si>
  <si>
    <t>Journal des constats d'état des lieux — Exercice 2027</t>
  </si>
  <si>
    <t>Véhicules suivis</t>
  </si>
  <si>
    <t>Indice moyen</t>
  </si>
  <si>
    <t>Dégradations totales</t>
  </si>
  <si>
    <t>Coût total estimé</t>
  </si>
  <si>
    <t>Date constat</t>
  </si>
  <si>
    <t>Nature</t>
  </si>
  <si>
    <t>Km</t>
  </si>
  <si>
    <t>Indice état</t>
  </si>
  <si>
    <t>Dégradations</t>
  </si>
  <si>
    <t>Contrôle technique</t>
  </si>
  <si>
    <t>Statut</t>
  </si>
  <si>
    <t>Retour</t>
  </si>
  <si>
    <t>AB-118-CD</t>
  </si>
  <si>
    <t>Renault Clio</t>
  </si>
  <si>
    <t>CK-559-ZT</t>
  </si>
  <si>
    <t>Citroën Berlingo</t>
  </si>
  <si>
    <t>Départ</t>
  </si>
  <si>
    <t>DL-204-VM</t>
  </si>
  <si>
    <t>Peugeot Partner</t>
  </si>
  <si>
    <t>FT-673-RN</t>
  </si>
  <si>
    <t>Renault Trafic</t>
  </si>
  <si>
    <t>GX-390-BW</t>
  </si>
  <si>
    <t>Toyota Yaris</t>
  </si>
  <si>
    <t>PARAMÈTRES &amp; LISTES</t>
  </si>
  <si>
    <t>États</t>
  </si>
  <si>
    <t>Score</t>
  </si>
  <si>
    <t>Niveau carburant</t>
  </si>
  <si>
    <t>Vide</t>
  </si>
  <si>
    <t>Essence</t>
  </si>
  <si>
    <t>¼</t>
  </si>
  <si>
    <t>Utilitaire</t>
  </si>
  <si>
    <t>½</t>
  </si>
  <si>
    <t>Camion</t>
  </si>
  <si>
    <t>Hybride</t>
  </si>
  <si>
    <t>Deux-roues</t>
  </si>
  <si>
    <t>Électrique</t>
  </si>
  <si>
    <t>Autre</t>
  </si>
  <si>
    <t>GPL</t>
  </si>
  <si>
    <t>Astuce : le score associé à chaque état alimente le calcul de l'évolution départ→retour et des indices. Les cellules jaunes sont modifiables ; adaptez les listes à votre activité.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</si>
</sst>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 km&quot;"/>
    <numFmt numFmtId="165" formatCode="0\ %"/>
    <numFmt numFmtId="166" formatCode="#,##0.00&quot; €&quot;"/>
  </numFmts>
  <fonts count="26" x14ac:knownFonts="1">
    <font>
      <sz val="11"/>
      <color theme="1"/>
      <name val="Calibri"/>
      <family val="2"/>
      <charset val="1"/>
    </font>
    <font>
      <b/>
      <sz val="18"/>
      <color rgb="FFFFFFFF"/>
      <name val="Calibri"/>
      <charset val="1"/>
    </font>
    <font>
      <i/>
      <sz val="11"/>
      <color rgb="FFFFFFFF"/>
      <name val="Calibri"/>
      <charset val="1"/>
    </font>
    <font>
      <b/>
      <sz val="12"/>
      <color rgb="FFFFFFFF"/>
      <name val="Calibri"/>
      <charset val="1"/>
    </font>
    <font>
      <sz val="10.5"/>
      <color rgb="FF2B2B2B"/>
      <name val="Calibri"/>
      <charset val="1"/>
    </font>
    <font>
      <b/>
      <sz val="10.5"/>
      <color rgb="FF2E7D32"/>
      <name val="Calibri"/>
      <charset val="1"/>
    </font>
    <font>
      <b/>
      <sz val="10.5"/>
      <color rgb="FFB26A00"/>
      <name val="Calibri"/>
      <charset val="1"/>
    </font>
    <font>
      <b/>
      <sz val="10.5"/>
      <color rgb="FFC62828"/>
      <name val="Calibri"/>
      <charset val="1"/>
    </font>
    <font>
      <b/>
      <sz val="10.5"/>
      <color rgb="FF616161"/>
      <name val="Calibri"/>
      <charset val="1"/>
    </font>
    <font>
      <b/>
      <sz val="9.5"/>
      <color rgb="FF263238"/>
      <name val="Calibri"/>
      <charset val="1"/>
    </font>
    <font>
      <b/>
      <sz val="20"/>
      <color rgb="FFFFFFFF"/>
      <name val="Calibri"/>
      <charset val="1"/>
    </font>
    <font>
      <b/>
      <sz val="11"/>
      <color rgb="FFFFFFFF"/>
      <name val="Calibri"/>
      <charset val="1"/>
    </font>
    <font>
      <sz val="11"/>
      <color rgb="FF2B2B2B"/>
      <name val="Calibri"/>
      <charset val="1"/>
    </font>
    <font>
      <b/>
      <sz val="9"/>
      <color rgb="FFFFFFFF"/>
      <name val="Calibri"/>
      <charset val="1"/>
    </font>
    <font>
      <b/>
      <sz val="15"/>
      <color rgb="FF263238"/>
      <name val="Calibri"/>
      <charset val="1"/>
    </font>
    <font>
      <b/>
      <sz val="15"/>
      <color rgb="FFC62828"/>
      <name val="Calibri"/>
      <charset val="1"/>
    </font>
    <font>
      <b/>
      <sz val="10"/>
      <color rgb="FFFFFFFF"/>
      <name val="Calibri"/>
      <charset val="1"/>
    </font>
    <font>
      <b/>
      <sz val="10.5"/>
      <color rgb="FFFFFFFF"/>
      <name val="Calibri"/>
      <charset val="1"/>
    </font>
    <font>
      <sz val="10"/>
      <color rgb="FF2B2B2B"/>
      <name val="Calibri"/>
      <charset val="1"/>
    </font>
    <font>
      <b/>
      <sz val="16"/>
      <color rgb="FF263238"/>
      <name val="Calibri"/>
      <charset val="1"/>
    </font>
    <font>
      <b/>
      <sz val="16"/>
      <color rgb="FF546E7A"/>
      <name val="Calibri"/>
      <charset val="1"/>
    </font>
    <font>
      <b/>
      <sz val="16"/>
      <color rgb="FFC62828"/>
      <name val="Calibri"/>
      <charset val="1"/>
    </font>
    <font>
      <b/>
      <sz val="9.5"/>
      <color rgb="FFFFFFFF"/>
      <name val="Calibri"/>
      <charset val="1"/>
    </font>
    <font>
      <b/>
      <sz val="10.5"/>
      <color rgb="FF263238"/>
      <name val="Calibri"/>
      <charset val="1"/>
    </font>
    <font>
      <b/>
      <sz val="10"/>
      <color rgb="FF2B2B2B"/>
      <name val="Calibri"/>
      <charset val="1"/>
    </font>
    <font>
      <i/>
      <sz val="9.5"/>
      <color rgb="FF2B2B2B"/>
      <name val="Calibri"/>
      <charset val="1"/>
    </font>
  </fonts>
  <fills count="13">
    <fill>
      <patternFill patternType="none"/>
    </fill>
    <fill>
      <patternFill patternType="gray125"/>
    </fill>
    <fill>
      <patternFill patternType="solid">
        <fgColor rgb="FF263238"/>
        <bgColor rgb="FF2B2B2B"/>
      </patternFill>
    </fill>
    <fill>
      <patternFill patternType="solid">
        <fgColor rgb="FF37474F"/>
        <bgColor rgb="FF263238"/>
      </patternFill>
    </fill>
    <fill>
      <patternFill patternType="solid">
        <fgColor rgb="FFD9822B"/>
        <bgColor rgb="FFB26A00"/>
      </patternFill>
    </fill>
    <fill>
      <patternFill patternType="solid">
        <fgColor rgb="FFC8E6C9"/>
        <bgColor rgb="FFCFD8DC"/>
      </patternFill>
    </fill>
    <fill>
      <patternFill patternType="solid">
        <fgColor rgb="FFFFE0B2"/>
        <bgColor rgb="FFFBEEDD"/>
      </patternFill>
    </fill>
    <fill>
      <patternFill patternType="solid">
        <fgColor rgb="FFFFCDD2"/>
        <bgColor rgb="FFFFE0B2"/>
      </patternFill>
    </fill>
    <fill>
      <patternFill patternType="solid">
        <fgColor rgb="FFE0E0E0"/>
        <bgColor rgb="FFD9D9D9"/>
      </patternFill>
    </fill>
    <fill>
      <patternFill patternType="solid">
        <fgColor rgb="FFFFF8E1"/>
        <bgColor rgb="FFFBEEDD"/>
      </patternFill>
    </fill>
    <fill>
      <patternFill patternType="solid">
        <fgColor rgb="FF546E7A"/>
        <bgColor rgb="FF616161"/>
      </patternFill>
    </fill>
    <fill>
      <patternFill patternType="solid">
        <fgColor rgb="FFECEFF1"/>
        <bgColor rgb="FFF5F7F8"/>
      </patternFill>
    </fill>
    <fill>
      <patternFill patternType="solid">
        <fgColor rgb="FFF5F7F8"/>
        <bgColor rgb="FFF9F9F9"/>
      </patternFill>
    </fill>
  </fills>
  <borders count="3">
    <border>
      <left/>
      <right/>
      <top/>
      <bottom/>
      <diagonal/>
    </border>
    <border>
      <left style="thin">
        <color rgb="FFCFD8DC"/>
      </left>
      <right style="thin">
        <color rgb="FFCFD8DC"/>
      </right>
      <top style="thin">
        <color rgb="FFCFD8DC"/>
      </top>
      <bottom style="thin">
        <color rgb="FFCFD8DC"/>
      </bottom>
      <diagonal/>
    </border>
    <border>
      <left style="medium">
        <color rgb="FF263238"/>
      </left>
      <right style="medium">
        <color rgb="FF263238"/>
      </right>
      <top style="medium">
        <color rgb="FF263238"/>
      </top>
      <bottom style="medium">
        <color rgb="FF263238"/>
      </bottom>
      <diagonal/>
    </border>
  </borders>
  <cellStyleXfs count="1">
    <xf numFmtId="0" fontId="0" fillId="0" borderId="0"/>
  </cellStyleXfs>
  <cellXfs count="62">
    <xf numFmtId="0" fontId="0" fillId="0" borderId="0" xfId="0"/>
    <xf numFmtId="14" fontId="12" fillId="9" borderId="1" xfId="0" applyNumberFormat="1" applyFont="1" applyFill="1" applyBorder="1" applyAlignment="1">
      <alignment horizontal="left" vertical="center" indent="1"/>
    </xf>
    <xf numFmtId="1" fontId="12" fillId="9" borderId="1" xfId="0" applyNumberFormat="1" applyFont="1" applyFill="1" applyBorder="1" applyAlignment="1">
      <alignment horizontal="left" vertical="center" indent="1"/>
    </xf>
    <xf numFmtId="0" fontId="12" fillId="9" borderId="1" xfId="0" applyFont="1" applyFill="1" applyBorder="1" applyAlignment="1">
      <alignment horizontal="left" vertical="center" indent="1"/>
    </xf>
    <xf numFmtId="0" fontId="11" fillId="10" borderId="0" xfId="0" applyFont="1" applyFill="1" applyAlignment="1">
      <alignment horizontal="left" vertical="center" indent="1"/>
    </xf>
    <xf numFmtId="0" fontId="10" fillId="2" borderId="0" xfId="0" applyFont="1" applyFill="1" applyAlignment="1">
      <alignment horizontal="left" vertical="center" indent="1"/>
    </xf>
    <xf numFmtId="0" fontId="9" fillId="9" borderId="1" xfId="0" applyFont="1" applyFill="1" applyBorder="1" applyAlignment="1">
      <alignment horizontal="left" vertical="center" indent="1"/>
    </xf>
    <xf numFmtId="0" fontId="8" fillId="8" borderId="1" xfId="0" applyFont="1" applyFill="1" applyBorder="1" applyAlignment="1">
      <alignment horizontal="left" vertical="center" indent="1"/>
    </xf>
    <xf numFmtId="0" fontId="7" fillId="7" borderId="1" xfId="0" applyFont="1" applyFill="1" applyBorder="1" applyAlignment="1">
      <alignment horizontal="left" vertical="center" indent="1"/>
    </xf>
    <xf numFmtId="0" fontId="6" fillId="6" borderId="1" xfId="0" applyFont="1" applyFill="1" applyBorder="1" applyAlignment="1">
      <alignment horizontal="left" vertical="center" indent="1"/>
    </xf>
    <xf numFmtId="0" fontId="5" fillId="5" borderId="1" xfId="0" applyFont="1" applyFill="1" applyBorder="1" applyAlignment="1">
      <alignment horizontal="left" vertical="center" indent="1"/>
    </xf>
    <xf numFmtId="0" fontId="4" fillId="0" borderId="0" xfId="0" applyFont="1" applyAlignment="1">
      <alignment horizontal="left" vertical="top" wrapText="1" indent="1"/>
    </xf>
    <xf numFmtId="0" fontId="3" fillId="4" borderId="0" xfId="0" applyFont="1" applyFill="1" applyAlignment="1">
      <alignment horizontal="left" vertical="center" indent="1"/>
    </xf>
    <xf numFmtId="0" fontId="2" fillId="3" borderId="0" xfId="0" applyFont="1" applyFill="1" applyAlignment="1">
      <alignment horizontal="left" vertical="center" indent="1"/>
    </xf>
    <xf numFmtId="0" fontId="1" fillId="2" borderId="0" xfId="0" applyFont="1" applyFill="1" applyAlignment="1">
      <alignment horizontal="left" vertical="center" indent="1"/>
    </xf>
    <xf numFmtId="0" fontId="9" fillId="11" borderId="1" xfId="0" applyFont="1" applyFill="1" applyBorder="1" applyAlignment="1">
      <alignment horizontal="left" vertical="center" indent="1"/>
    </xf>
    <xf numFmtId="0" fontId="16" fillId="3" borderId="2" xfId="0" applyFont="1" applyFill="1" applyBorder="1" applyAlignment="1">
      <alignment horizontal="center" vertical="center" wrapText="1"/>
    </xf>
    <xf numFmtId="0" fontId="4" fillId="0" borderId="2" xfId="0" applyFont="1" applyBorder="1" applyAlignment="1">
      <alignment horizontal="left" vertical="center" indent="1"/>
    </xf>
    <xf numFmtId="0" fontId="4" fillId="0" borderId="2" xfId="0" applyFont="1" applyBorder="1" applyAlignment="1">
      <alignment horizontal="center" vertical="center"/>
    </xf>
    <xf numFmtId="0" fontId="18" fillId="0" borderId="2" xfId="0" applyFont="1" applyBorder="1" applyAlignment="1">
      <alignment horizontal="center" vertical="center"/>
    </xf>
    <xf numFmtId="0" fontId="18" fillId="0" borderId="2" xfId="0" applyFont="1" applyBorder="1" applyAlignment="1">
      <alignment horizontal="left" vertical="center" wrapText="1" indent="1"/>
    </xf>
    <xf numFmtId="166" fontId="18" fillId="0" borderId="2" xfId="0" applyNumberFormat="1" applyFont="1" applyBorder="1" applyAlignment="1">
      <alignment horizontal="right" vertical="center"/>
    </xf>
    <xf numFmtId="0" fontId="22" fillId="3" borderId="2" xfId="0" applyFont="1" applyFill="1" applyBorder="1" applyAlignment="1">
      <alignment horizontal="center" vertical="center" wrapText="1"/>
    </xf>
    <xf numFmtId="0" fontId="23" fillId="0" borderId="2" xfId="0" applyFont="1" applyBorder="1" applyAlignment="1">
      <alignment horizontal="left" vertical="center" indent="1"/>
    </xf>
    <xf numFmtId="14" fontId="0" fillId="0" borderId="2" xfId="0" applyNumberFormat="1" applyBorder="1" applyAlignment="1">
      <alignment horizontal="center" vertical="center"/>
    </xf>
    <xf numFmtId="0" fontId="0" fillId="0" borderId="2" xfId="0" applyBorder="1" applyAlignment="1">
      <alignment horizontal="center" vertical="center"/>
    </xf>
    <xf numFmtId="164" fontId="0" fillId="0" borderId="2" xfId="0" applyNumberFormat="1" applyBorder="1" applyAlignment="1">
      <alignment horizontal="right" vertical="center"/>
    </xf>
    <xf numFmtId="165" fontId="0" fillId="0" borderId="2" xfId="0" applyNumberFormat="1" applyBorder="1" applyAlignment="1">
      <alignment horizontal="center" vertical="center"/>
    </xf>
    <xf numFmtId="1" fontId="0" fillId="0" borderId="2" xfId="0" applyNumberFormat="1" applyBorder="1" applyAlignment="1">
      <alignment horizontal="center" vertical="center"/>
    </xf>
    <xf numFmtId="166" fontId="0" fillId="0" borderId="2" xfId="0" applyNumberFormat="1" applyBorder="1" applyAlignment="1">
      <alignment horizontal="right" vertical="center"/>
    </xf>
    <xf numFmtId="0" fontId="24" fillId="0" borderId="2" xfId="0" applyFont="1" applyBorder="1" applyAlignment="1">
      <alignment horizontal="center" vertical="center"/>
    </xf>
    <xf numFmtId="0" fontId="23" fillId="12" borderId="2" xfId="0" applyFont="1" applyFill="1" applyBorder="1" applyAlignment="1">
      <alignment horizontal="left" vertical="center" indent="1"/>
    </xf>
    <xf numFmtId="0" fontId="4" fillId="12" borderId="2" xfId="0" applyFont="1" applyFill="1" applyBorder="1" applyAlignment="1">
      <alignment horizontal="left" vertical="center" indent="1"/>
    </xf>
    <xf numFmtId="14" fontId="0" fillId="12" borderId="2" xfId="0" applyNumberFormat="1" applyFill="1" applyBorder="1" applyAlignment="1">
      <alignment horizontal="center" vertical="center"/>
    </xf>
    <xf numFmtId="0" fontId="0" fillId="12" borderId="2" xfId="0" applyFill="1" applyBorder="1" applyAlignment="1">
      <alignment horizontal="center" vertical="center"/>
    </xf>
    <xf numFmtId="164" fontId="0" fillId="12" borderId="2" xfId="0" applyNumberFormat="1" applyFill="1" applyBorder="1" applyAlignment="1">
      <alignment horizontal="right" vertical="center"/>
    </xf>
    <xf numFmtId="165" fontId="0" fillId="12" borderId="2" xfId="0" applyNumberFormat="1" applyFill="1" applyBorder="1" applyAlignment="1">
      <alignment horizontal="center" vertical="center"/>
    </xf>
    <xf numFmtId="1" fontId="0" fillId="12" borderId="2" xfId="0" applyNumberFormat="1" applyFill="1" applyBorder="1" applyAlignment="1">
      <alignment horizontal="center" vertical="center"/>
    </xf>
    <xf numFmtId="166" fontId="0" fillId="12" borderId="2" xfId="0" applyNumberFormat="1" applyFill="1" applyBorder="1" applyAlignment="1">
      <alignment horizontal="right" vertical="center"/>
    </xf>
    <xf numFmtId="0" fontId="24" fillId="12" borderId="2" xfId="0" applyFont="1" applyFill="1" applyBorder="1" applyAlignment="1">
      <alignment horizontal="center" vertical="center"/>
    </xf>
    <xf numFmtId="0" fontId="16" fillId="3" borderId="2" xfId="0" applyFont="1" applyFill="1" applyBorder="1" applyAlignment="1">
      <alignment horizontal="left" vertical="center" indent="1"/>
    </xf>
    <xf numFmtId="0" fontId="16" fillId="3" borderId="2" xfId="0" applyFont="1" applyFill="1" applyBorder="1" applyAlignment="1">
      <alignment horizontal="center" vertical="center" indent="1"/>
    </xf>
    <xf numFmtId="0" fontId="4" fillId="9" borderId="2" xfId="0" applyFont="1" applyFill="1" applyBorder="1" applyAlignment="1">
      <alignment horizontal="left" vertical="center" indent="1"/>
    </xf>
    <xf numFmtId="0" fontId="4" fillId="12" borderId="2" xfId="0" applyFont="1" applyFill="1" applyBorder="1" applyAlignment="1">
      <alignment horizontal="center" vertical="center"/>
    </xf>
    <xf numFmtId="164" fontId="12" fillId="9" borderId="1" xfId="0" applyNumberFormat="1" applyFont="1" applyFill="1" applyBorder="1" applyAlignment="1">
      <alignment horizontal="left" vertical="center" indent="1"/>
    </xf>
    <xf numFmtId="0" fontId="13" fillId="3" borderId="1" xfId="0" applyFont="1" applyFill="1" applyBorder="1" applyAlignment="1">
      <alignment horizontal="left" vertical="center" indent="1"/>
    </xf>
    <xf numFmtId="1" fontId="14" fillId="12" borderId="1" xfId="0" applyNumberFormat="1" applyFont="1" applyFill="1" applyBorder="1" applyAlignment="1">
      <alignment horizontal="left" vertical="center" indent="1"/>
    </xf>
    <xf numFmtId="165" fontId="14" fillId="12" borderId="1" xfId="0" applyNumberFormat="1" applyFont="1" applyFill="1" applyBorder="1" applyAlignment="1">
      <alignment horizontal="left" vertical="center" indent="1"/>
    </xf>
    <xf numFmtId="1" fontId="15" fillId="12" borderId="1" xfId="0" applyNumberFormat="1" applyFont="1" applyFill="1" applyBorder="1" applyAlignment="1">
      <alignment horizontal="left" vertical="center" indent="1"/>
    </xf>
    <xf numFmtId="164" fontId="14" fillId="12" borderId="1" xfId="0" applyNumberFormat="1" applyFont="1" applyFill="1" applyBorder="1" applyAlignment="1">
      <alignment horizontal="left" vertical="center" indent="1"/>
    </xf>
    <xf numFmtId="166" fontId="15" fillId="12" borderId="1" xfId="0" applyNumberFormat="1" applyFont="1" applyFill="1" applyBorder="1" applyAlignment="1">
      <alignment horizontal="left" vertical="center" indent="1"/>
    </xf>
    <xf numFmtId="0" fontId="3" fillId="2" borderId="0" xfId="0" applyFont="1" applyFill="1" applyAlignment="1">
      <alignment horizontal="left" vertical="center" indent="1"/>
    </xf>
    <xf numFmtId="0" fontId="17" fillId="4" borderId="2" xfId="0" applyFont="1" applyFill="1" applyBorder="1" applyAlignment="1">
      <alignment horizontal="left" vertical="center" indent="1"/>
    </xf>
    <xf numFmtId="0" fontId="18" fillId="9" borderId="1" xfId="0" applyFont="1" applyFill="1" applyBorder="1" applyAlignment="1">
      <alignment horizontal="left" vertical="top" wrapText="1" indent="1"/>
    </xf>
    <xf numFmtId="0" fontId="17" fillId="3" borderId="2" xfId="0" applyFont="1" applyFill="1" applyBorder="1" applyAlignment="1">
      <alignment horizontal="left" vertical="center" indent="1"/>
    </xf>
    <xf numFmtId="0" fontId="18" fillId="0" borderId="2" xfId="0" applyFont="1" applyBorder="1" applyAlignment="1">
      <alignment horizontal="left" vertical="top" indent="1"/>
    </xf>
    <xf numFmtId="0" fontId="13" fillId="3" borderId="2" xfId="0" applyFont="1" applyFill="1" applyBorder="1" applyAlignment="1">
      <alignment horizontal="left" vertical="center" indent="1"/>
    </xf>
    <xf numFmtId="1" fontId="19" fillId="12" borderId="2" xfId="0" applyNumberFormat="1" applyFont="1" applyFill="1" applyBorder="1" applyAlignment="1">
      <alignment horizontal="left" vertical="center" indent="1"/>
    </xf>
    <xf numFmtId="165" fontId="20" fillId="12" borderId="2" xfId="0" applyNumberFormat="1" applyFont="1" applyFill="1" applyBorder="1" applyAlignment="1">
      <alignment horizontal="left" vertical="center" indent="1"/>
    </xf>
    <xf numFmtId="1" fontId="21" fillId="12" borderId="2" xfId="0" applyNumberFormat="1" applyFont="1" applyFill="1" applyBorder="1" applyAlignment="1">
      <alignment horizontal="left" vertical="center" indent="1"/>
    </xf>
    <xf numFmtId="166" fontId="21" fillId="12" borderId="2" xfId="0" applyNumberFormat="1" applyFont="1" applyFill="1" applyBorder="1" applyAlignment="1">
      <alignment horizontal="left" vertical="center" indent="1"/>
    </xf>
    <xf numFmtId="0" fontId="25" fillId="0" borderId="0" xfId="0" applyFont="1" applyAlignment="1">
      <alignment horizontal="left" vertical="center" wrapText="1" indent="1"/>
    </xf>
  </cellXfs>
  <cellStyles count="1">
    <cellStyle name="Standard" xfId="0" builtinId="0"/>
  </cellStyles>
  <dxfs count="19">
    <dxf>
      <font>
        <b/>
        <sz val="10"/>
        <color rgb="FFC62828"/>
        <name val="Calibri"/>
        <charset val="1"/>
      </font>
      <fill>
        <patternFill>
          <bgColor rgb="FFFFCDD2"/>
        </patternFill>
      </fill>
    </dxf>
    <dxf>
      <font>
        <b/>
        <sz val="10"/>
        <color rgb="FFB26A00"/>
        <name val="Calibri"/>
        <charset val="1"/>
      </font>
      <fill>
        <patternFill>
          <bgColor rgb="FFFFE0B2"/>
        </patternFill>
      </fill>
    </dxf>
    <dxf>
      <font>
        <b/>
        <sz val="10"/>
        <color rgb="FF2E7D32"/>
        <name val="Calibri"/>
        <charset val="1"/>
      </font>
      <fill>
        <patternFill>
          <bgColor rgb="FFC8E6C9"/>
        </patternFill>
      </fill>
    </dxf>
    <dxf>
      <font>
        <b/>
        <sz val="10"/>
        <color rgb="FFC62828"/>
        <name val="Calibri"/>
        <charset val="1"/>
      </font>
      <fill>
        <patternFill>
          <bgColor rgb="FFFFCDD2"/>
        </patternFill>
      </fill>
    </dxf>
    <dxf>
      <font>
        <sz val="10"/>
        <color rgb="FFD9822B"/>
        <name val="Calibri"/>
        <charset val="1"/>
      </font>
      <fill>
        <patternFill>
          <bgColor rgb="FFFBEEDD"/>
        </patternFill>
      </fill>
    </dxf>
    <dxf>
      <font>
        <b/>
        <sz val="10"/>
        <color rgb="FF2E7D32"/>
        <name val="Calibri"/>
        <charset val="1"/>
      </font>
      <fill>
        <patternFill>
          <bgColor rgb="FFC8E6C9"/>
        </patternFill>
      </fill>
    </dxf>
    <dxf>
      <font>
        <b/>
        <sz val="10"/>
        <color rgb="FFC62828"/>
        <name val="Calibri"/>
        <charset val="1"/>
      </font>
      <fill>
        <patternFill>
          <bgColor rgb="FFFFCDD2"/>
        </patternFill>
      </fill>
    </dxf>
    <dxf>
      <font>
        <sz val="10"/>
        <color rgb="FFD9822B"/>
        <name val="Calibri"/>
        <charset val="1"/>
      </font>
      <fill>
        <patternFill>
          <bgColor rgb="FFFBEEDD"/>
        </patternFill>
      </fill>
    </dxf>
    <dxf>
      <font>
        <sz val="10"/>
        <color rgb="FF546E7A"/>
        <name val="Calibri"/>
        <charset val="1"/>
      </font>
      <fill>
        <patternFill>
          <bgColor rgb="FFECEFF1"/>
        </patternFill>
      </fill>
    </dxf>
    <dxf>
      <font>
        <b/>
        <sz val="10"/>
        <color rgb="FF2E7D32"/>
        <name val="Calibri"/>
        <charset val="1"/>
      </font>
      <fill>
        <patternFill>
          <bgColor rgb="FFC8E6C9"/>
        </patternFill>
      </fill>
    </dxf>
    <dxf>
      <font>
        <b/>
        <sz val="10"/>
        <color rgb="FFC62828"/>
        <name val="Calibri"/>
        <charset val="1"/>
      </font>
      <fill>
        <patternFill>
          <bgColor rgb="FFFFCDD2"/>
        </patternFill>
      </fill>
    </dxf>
    <dxf>
      <font>
        <sz val="10"/>
        <color rgb="FF616161"/>
        <name val="Calibri"/>
        <charset val="1"/>
      </font>
      <fill>
        <patternFill>
          <bgColor rgb="FFE0E0E0"/>
        </patternFill>
      </fill>
    </dxf>
    <dxf>
      <font>
        <sz val="10"/>
        <color rgb="FFC62828"/>
        <name val="Calibri"/>
        <charset val="1"/>
      </font>
      <fill>
        <patternFill>
          <bgColor rgb="FFFFCDD2"/>
        </patternFill>
      </fill>
    </dxf>
    <dxf>
      <font>
        <sz val="10"/>
        <color rgb="FFB26A00"/>
        <name val="Calibri"/>
        <charset val="1"/>
      </font>
      <fill>
        <patternFill>
          <bgColor rgb="FFFFE0B2"/>
        </patternFill>
      </fill>
    </dxf>
    <dxf>
      <font>
        <sz val="10"/>
        <color rgb="FF2E7D32"/>
        <name val="Calibri"/>
        <charset val="1"/>
      </font>
      <fill>
        <patternFill>
          <bgColor rgb="FFC8E6C9"/>
        </patternFill>
      </fill>
    </dxf>
    <dxf>
      <font>
        <sz val="10"/>
        <color rgb="FF2E7D32"/>
        <name val="Calibri"/>
        <charset val="1"/>
      </font>
      <fill>
        <patternFill>
          <bgColor rgb="FFC8E6C9"/>
        </patternFill>
      </fill>
    </dxf>
    <dxf>
      <font>
        <b/>
        <sz val="12"/>
        <color rgb="FFFFFFFF"/>
        <name val="Calibri"/>
        <charset val="1"/>
      </font>
      <fill>
        <patternFill>
          <bgColor rgb="FFC62828"/>
        </patternFill>
      </fill>
    </dxf>
    <dxf>
      <font>
        <b/>
        <sz val="12"/>
        <color rgb="FFFFFFFF"/>
        <name val="Calibri"/>
        <charset val="1"/>
      </font>
      <fill>
        <patternFill>
          <bgColor rgb="FFB26A00"/>
        </patternFill>
      </fill>
    </dxf>
    <dxf>
      <font>
        <b/>
        <sz val="12"/>
        <color rgb="FFFFFFFF"/>
        <name val="Calibri"/>
        <charset val="1"/>
      </font>
      <fill>
        <patternFill>
          <bgColor rgb="FF2E7D32"/>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B26A00"/>
      <rgbColor rgb="FF800080"/>
      <rgbColor rgb="FF008080"/>
      <rgbColor rgb="FFD9D9D9"/>
      <rgbColor rgb="FF878787"/>
      <rgbColor rgb="FF9999FF"/>
      <rgbColor rgb="FF616161"/>
      <rgbColor rgb="FFFFF8E1"/>
      <rgbColor rgb="FFECEFF1"/>
      <rgbColor rgb="FF660066"/>
      <rgbColor rgb="FFFF8080"/>
      <rgbColor rgb="FF0066CC"/>
      <rgbColor rgb="FFCFD8DC"/>
      <rgbColor rgb="FF000080"/>
      <rgbColor rgb="FFFF00FF"/>
      <rgbColor rgb="FFFFFF00"/>
      <rgbColor rgb="FF00FFFF"/>
      <rgbColor rgb="FF800080"/>
      <rgbColor rgb="FF800000"/>
      <rgbColor rgb="FF008080"/>
      <rgbColor rgb="FF0000FF"/>
      <rgbColor rgb="FF00CCFF"/>
      <rgbColor rgb="FFF5F7F8"/>
      <rgbColor rgb="FFC8E6C9"/>
      <rgbColor rgb="FFFBEEDD"/>
      <rgbColor rgb="FFE0E0E0"/>
      <rgbColor rgb="FFFFCDD2"/>
      <rgbColor rgb="FFF9F9F9"/>
      <rgbColor rgb="FFFFE0B2"/>
      <rgbColor rgb="FF3366FF"/>
      <rgbColor rgb="FF33CCCC"/>
      <rgbColor rgb="FF99CC00"/>
      <rgbColor rgb="FFFFCC00"/>
      <rgbColor rgb="FFD9822B"/>
      <rgbColor rgb="FFFF6600"/>
      <rgbColor rgb="FF546E7A"/>
      <rgbColor rgb="FF969696"/>
      <rgbColor rgb="FF003366"/>
      <rgbColor rgb="FF2E7D32"/>
      <rgbColor rgb="FF003300"/>
      <rgbColor rgb="FF2B2B2B"/>
      <rgbColor rgb="FFC62828"/>
      <rgbColor rgb="FF993366"/>
      <rgbColor rgb="FF37474F"/>
      <rgbColor rgb="FF263238"/>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Coût estimé des réparations par véhicule (€)</a:t>
            </a:r>
          </a:p>
        </c:rich>
      </c:tx>
      <c:overlay val="0"/>
      <c:spPr>
        <a:noFill/>
        <a:ln w="0">
          <a:noFill/>
        </a:ln>
      </c:spPr>
    </c:title>
    <c:autoTitleDeleted val="0"/>
    <c:plotArea>
      <c:layout/>
      <c:barChart>
        <c:barDir val="col"/>
        <c:grouping val="clustered"/>
        <c:varyColors val="0"/>
        <c:ser>
          <c:idx val="0"/>
          <c:order val="0"/>
          <c:tx>
            <c:strRef>
              <c:f>'Suivi du parc'!$I$8</c:f>
              <c:strCache>
                <c:ptCount val="1"/>
                <c:pt idx="0">
                  <c:v>Coût estimé (€)</c:v>
                </c:pt>
              </c:strCache>
            </c:strRef>
          </c:tx>
          <c:spPr>
            <a:solidFill>
              <a:srgbClr val="D9822B"/>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'Suivi du parc'!$B$9:$B$20</c:f>
              <c:strCache>
                <c:ptCount val="6"/>
                <c:pt idx="0">
                  <c:v>EJ-742-QL</c:v>
                </c:pt>
                <c:pt idx="1">
                  <c:v>AB-118-CD</c:v>
                </c:pt>
                <c:pt idx="2">
                  <c:v>CK-559-ZT</c:v>
                </c:pt>
                <c:pt idx="3">
                  <c:v>DL-204-VM</c:v>
                </c:pt>
                <c:pt idx="4">
                  <c:v>FT-673-RN</c:v>
                </c:pt>
                <c:pt idx="5">
                  <c:v>GX-390-BW</c:v>
                </c:pt>
              </c:strCache>
            </c:strRef>
          </c:cat>
          <c:val>
            <c:numRef>
              <c:f>'Suivi du parc'!$I$9:$I$20</c:f>
              <c:numCache>
                <c:formatCode>#,##0.00" €"</c:formatCode>
                <c:ptCount val="12"/>
                <c:pt idx="0">
                  <c:v>320</c:v>
                </c:pt>
                <c:pt idx="1">
                  <c:v>540</c:v>
                </c:pt>
                <c:pt idx="2">
                  <c:v>0</c:v>
                </c:pt>
                <c:pt idx="3">
                  <c:v>1250</c:v>
                </c:pt>
                <c:pt idx="4">
                  <c:v>410</c:v>
                </c:pt>
                <c:pt idx="5">
                  <c:v>0</c:v>
                </c:pt>
              </c:numCache>
            </c:numRef>
          </c:val>
          <c:extLst>
            <c:ext xmlns:c16="http://schemas.microsoft.com/office/drawing/2014/chart" uri="{C3380CC4-5D6E-409C-BE32-E72D297353CC}">
              <c16:uniqueId val="{00000000-E845-4A15-8125-2C439667EAEA}"/>
            </c:ext>
          </c:extLst>
        </c:ser>
        <c:dLbls>
          <c:showLegendKey val="0"/>
          <c:showVal val="0"/>
          <c:showCatName val="0"/>
          <c:showSerName val="0"/>
          <c:showPercent val="0"/>
          <c:showBubbleSize val="0"/>
        </c:dLbls>
        <c:gapWidth val="150"/>
        <c:axId val="24071597"/>
        <c:axId val="41811413"/>
      </c:barChart>
      <c:catAx>
        <c:axId val="2407159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41811413"/>
        <c:crosses val="autoZero"/>
        <c:auto val="1"/>
        <c:lblAlgn val="ctr"/>
        <c:lblOffset val="100"/>
        <c:noMultiLvlLbl val="0"/>
      </c:catAx>
      <c:valAx>
        <c:axId val="41811413"/>
        <c:scaling>
          <c:orientation val="minMax"/>
        </c:scaling>
        <c:delete val="0"/>
        <c:axPos val="l"/>
        <c:majorGridlines>
          <c:spPr>
            <a:ln w="9360">
              <a:solidFill>
                <a:srgbClr val="878787"/>
              </a:solidFill>
              <a:round/>
            </a:ln>
          </c:spPr>
        </c:majorGridlines>
        <c:numFmt formatCode="#,##0.00&quot; €&quot;"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24071597"/>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20</xdr:row>
      <xdr:rowOff>130680</xdr:rowOff>
    </xdr:from>
    <xdr:to>
      <xdr:col>8</xdr:col>
      <xdr:colOff>10080</xdr:colOff>
      <xdr:row>34</xdr:row>
      <xdr:rowOff>163440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63238"/>
    <pageSetUpPr fitToPage="1"/>
  </sheetPr>
  <dimension ref="B2:I82"/>
  <sheetViews>
    <sheetView showGridLines="0" tabSelected="1" zoomScaleNormal="100" workbookViewId="0">
      <selection activeCell="L47" sqref="L47"/>
    </sheetView>
  </sheetViews>
  <sheetFormatPr baseColWidth="10" defaultColWidth="8.7109375" defaultRowHeight="15" x14ac:dyDescent="0.25"/>
  <cols>
    <col min="1" max="1" width="2.140625" customWidth="1"/>
    <col min="2" max="2" width="34" customWidth="1"/>
    <col min="3" max="4" width="15" customWidth="1"/>
    <col min="5" max="5" width="21" customWidth="1"/>
    <col min="6" max="6" width="32" customWidth="1"/>
    <col min="7" max="7" width="15" customWidth="1"/>
    <col min="8" max="9" width="10" hidden="1" customWidth="1"/>
    <col min="10" max="10" width="2.140625" customWidth="1"/>
  </cols>
  <sheetData>
    <row r="2" spans="2:7" ht="39.75" customHeight="1" x14ac:dyDescent="0.25">
      <c r="B2" s="5" t="s">
        <v>0</v>
      </c>
      <c r="C2" s="5"/>
      <c r="D2" s="5"/>
      <c r="E2" s="5"/>
      <c r="F2" s="5"/>
      <c r="G2" s="5"/>
    </row>
    <row r="3" spans="2:7" ht="19.5" customHeight="1" x14ac:dyDescent="0.25">
      <c r="B3" s="13" t="s">
        <v>19</v>
      </c>
      <c r="C3" s="13"/>
      <c r="D3" s="13"/>
      <c r="E3" s="13"/>
      <c r="F3" s="13"/>
      <c r="G3" s="13"/>
    </row>
    <row r="5" spans="2:7" ht="21.75" customHeight="1" x14ac:dyDescent="0.25">
      <c r="B5" s="4" t="s">
        <v>20</v>
      </c>
      <c r="C5" s="4"/>
      <c r="D5" s="4"/>
      <c r="E5" s="4"/>
      <c r="F5" s="4"/>
      <c r="G5" s="4"/>
    </row>
    <row r="6" spans="2:7" ht="18.75" customHeight="1" x14ac:dyDescent="0.25">
      <c r="B6" s="15" t="s">
        <v>21</v>
      </c>
      <c r="C6" s="3" t="s">
        <v>22</v>
      </c>
      <c r="D6" s="3"/>
      <c r="E6" s="15" t="s">
        <v>23</v>
      </c>
      <c r="F6" s="3" t="s">
        <v>24</v>
      </c>
      <c r="G6" s="3"/>
    </row>
    <row r="7" spans="2:7" ht="18.75" customHeight="1" x14ac:dyDescent="0.25">
      <c r="B7" s="15" t="s">
        <v>25</v>
      </c>
      <c r="C7" s="3" t="s">
        <v>26</v>
      </c>
      <c r="D7" s="3"/>
      <c r="E7" s="15" t="s">
        <v>27</v>
      </c>
      <c r="F7" s="3" t="s">
        <v>28</v>
      </c>
      <c r="G7" s="3"/>
    </row>
    <row r="8" spans="2:7" ht="18.75" customHeight="1" x14ac:dyDescent="0.25">
      <c r="B8" s="15" t="s">
        <v>29</v>
      </c>
      <c r="C8" s="2">
        <v>2023</v>
      </c>
      <c r="D8" s="2"/>
      <c r="E8" s="15" t="s">
        <v>30</v>
      </c>
      <c r="F8" s="3" t="s">
        <v>31</v>
      </c>
      <c r="G8" s="3"/>
    </row>
    <row r="9" spans="2:7" ht="18.75" customHeight="1" x14ac:dyDescent="0.25">
      <c r="B9" s="15" t="s">
        <v>32</v>
      </c>
      <c r="C9" s="3" t="s">
        <v>33</v>
      </c>
      <c r="D9" s="3"/>
      <c r="E9" s="15" t="s">
        <v>34</v>
      </c>
      <c r="F9" s="3" t="s">
        <v>35</v>
      </c>
      <c r="G9" s="3"/>
    </row>
    <row r="10" spans="2:7" ht="18.75" customHeight="1" x14ac:dyDescent="0.25">
      <c r="B10" s="15" t="s">
        <v>36</v>
      </c>
      <c r="C10" s="1">
        <v>46392</v>
      </c>
      <c r="D10" s="1"/>
      <c r="E10" s="15" t="s">
        <v>37</v>
      </c>
      <c r="F10" s="1">
        <v>46399</v>
      </c>
      <c r="G10" s="1"/>
    </row>
    <row r="11" spans="2:7" ht="18.75" customHeight="1" x14ac:dyDescent="0.25">
      <c r="B11" s="15" t="s">
        <v>38</v>
      </c>
      <c r="C11" s="44">
        <v>45200</v>
      </c>
      <c r="D11" s="44"/>
      <c r="E11" s="15" t="s">
        <v>39</v>
      </c>
      <c r="F11" s="44">
        <v>46850</v>
      </c>
      <c r="G11" s="44"/>
    </row>
    <row r="12" spans="2:7" ht="18.75" customHeight="1" x14ac:dyDescent="0.25">
      <c r="B12" s="15" t="s">
        <v>40</v>
      </c>
      <c r="C12" s="3" t="s">
        <v>41</v>
      </c>
      <c r="D12" s="3"/>
      <c r="E12" s="15" t="s">
        <v>42</v>
      </c>
      <c r="F12" s="3" t="s">
        <v>43</v>
      </c>
      <c r="G12" s="3"/>
    </row>
    <row r="13" spans="2:7" ht="18.75" customHeight="1" x14ac:dyDescent="0.25">
      <c r="B13" s="15" t="s">
        <v>44</v>
      </c>
      <c r="C13" s="1">
        <v>46919</v>
      </c>
      <c r="D13" s="1"/>
      <c r="E13" s="15" t="s">
        <v>45</v>
      </c>
      <c r="F13" s="3" t="s">
        <v>46</v>
      </c>
      <c r="G13" s="3"/>
    </row>
    <row r="15" spans="2:7" ht="21.75" customHeight="1" x14ac:dyDescent="0.25">
      <c r="B15" s="4" t="s">
        <v>47</v>
      </c>
      <c r="C15" s="4"/>
      <c r="D15" s="4"/>
      <c r="E15" s="4"/>
      <c r="F15" s="4"/>
      <c r="G15" s="4"/>
    </row>
    <row r="16" spans="2:7" x14ac:dyDescent="0.25">
      <c r="B16" s="45" t="s">
        <v>48</v>
      </c>
      <c r="C16" s="45"/>
      <c r="D16" s="45" t="s">
        <v>49</v>
      </c>
      <c r="E16" s="45"/>
      <c r="F16" s="45" t="s">
        <v>50</v>
      </c>
      <c r="G16" s="45"/>
    </row>
    <row r="17" spans="2:9" ht="25.5" customHeight="1" x14ac:dyDescent="0.25">
      <c r="B17" s="46">
        <f>COUNT($H$22:$H$70)</f>
        <v>43</v>
      </c>
      <c r="C17" s="46"/>
      <c r="D17" s="47">
        <f>IFERROR(AVERAGE($H$22:$H$70)/4,0)</f>
        <v>0.81395348837209303</v>
      </c>
      <c r="E17" s="47"/>
      <c r="F17" s="47">
        <f>IFERROR(AVERAGE($I$22:$I$70)/4,0)</f>
        <v>0.78488372093023251</v>
      </c>
      <c r="G17" s="47"/>
    </row>
    <row r="18" spans="2:9" x14ac:dyDescent="0.25">
      <c r="B18" s="45" t="s">
        <v>51</v>
      </c>
      <c r="C18" s="45"/>
      <c r="D18" s="45" t="s">
        <v>52</v>
      </c>
      <c r="E18" s="45"/>
      <c r="F18" s="45" t="s">
        <v>53</v>
      </c>
      <c r="G18" s="45"/>
    </row>
    <row r="19" spans="2:9" ht="25.5" customHeight="1" x14ac:dyDescent="0.25">
      <c r="B19" s="48">
        <f>COUNTIF($E$22:$E$70,"Dégradation")</f>
        <v>4</v>
      </c>
      <c r="C19" s="48"/>
      <c r="D19" s="49">
        <f>$F$11-$C$11</f>
        <v>1650</v>
      </c>
      <c r="E19" s="49"/>
      <c r="F19" s="50">
        <f>SUM($G$22:$G$70)</f>
        <v>395</v>
      </c>
      <c r="G19" s="50"/>
    </row>
    <row r="20" spans="2:9" ht="25.5" customHeight="1" x14ac:dyDescent="0.25">
      <c r="B20" s="51" t="str">
        <f>"État global au retour : "&amp;IF(F17&gt;=0.9,"Excellent",IF(F17&gt;=0.75,"Bon — RAS",IF(F17&gt;=0.5,"Moyen — points à surveiller","Mauvais — intervention requise")))</f>
        <v>État global au retour : Bon — RAS</v>
      </c>
      <c r="C20" s="51"/>
      <c r="D20" s="51"/>
      <c r="E20" s="51"/>
      <c r="F20" s="51"/>
      <c r="G20" s="51"/>
    </row>
    <row r="21" spans="2:9" ht="30" customHeight="1" x14ac:dyDescent="0.25">
      <c r="B21" s="16" t="s">
        <v>54</v>
      </c>
      <c r="C21" s="16" t="s">
        <v>55</v>
      </c>
      <c r="D21" s="16" t="s">
        <v>56</v>
      </c>
      <c r="E21" s="16" t="s">
        <v>57</v>
      </c>
      <c r="F21" s="16" t="s">
        <v>58</v>
      </c>
      <c r="G21" s="16" t="s">
        <v>59</v>
      </c>
    </row>
    <row r="22" spans="2:9" ht="19.5" customHeight="1" x14ac:dyDescent="0.25">
      <c r="B22" s="52" t="s">
        <v>60</v>
      </c>
      <c r="C22" s="52"/>
      <c r="D22" s="52"/>
      <c r="E22" s="52"/>
      <c r="F22" s="52"/>
      <c r="G22" s="52"/>
    </row>
    <row r="23" spans="2:9" ht="18" customHeight="1" x14ac:dyDescent="0.25">
      <c r="B23" s="17" t="s">
        <v>61</v>
      </c>
      <c r="C23" s="18" t="s">
        <v>62</v>
      </c>
      <c r="D23" s="18" t="s">
        <v>62</v>
      </c>
      <c r="E23" s="19" t="str">
        <f t="shared" ref="E23:E35" si="0">IF(OR(C23="",D23=""),"",IF(I23&lt;H23,"Dégradation",IF(I23&gt;H23,"Amélioration","Identique")))</f>
        <v>Identique</v>
      </c>
      <c r="F23" s="20"/>
      <c r="G23" s="21"/>
      <c r="H23">
        <f t="shared" ref="H23:H35" si="1">IFERROR(INDEX(ScoresEtat,MATCH(C23,Etats,0)),"")</f>
        <v>4</v>
      </c>
      <c r="I23">
        <f t="shared" ref="I23:I35" si="2">IFERROR(INDEX(ScoresEtat,MATCH(D23,Etats,0)),"")</f>
        <v>4</v>
      </c>
    </row>
    <row r="24" spans="2:9" ht="18" customHeight="1" x14ac:dyDescent="0.25">
      <c r="B24" s="17" t="s">
        <v>63</v>
      </c>
      <c r="C24" s="18" t="s">
        <v>64</v>
      </c>
      <c r="D24" s="18" t="s">
        <v>65</v>
      </c>
      <c r="E24" s="19" t="str">
        <f t="shared" si="0"/>
        <v>Dégradation</v>
      </c>
      <c r="F24" s="20" t="s">
        <v>66</v>
      </c>
      <c r="G24" s="21">
        <v>280</v>
      </c>
      <c r="H24">
        <f t="shared" si="1"/>
        <v>3</v>
      </c>
      <c r="I24">
        <f t="shared" si="2"/>
        <v>1</v>
      </c>
    </row>
    <row r="25" spans="2:9" ht="18" customHeight="1" x14ac:dyDescent="0.25">
      <c r="B25" s="17" t="s">
        <v>67</v>
      </c>
      <c r="C25" s="18" t="s">
        <v>64</v>
      </c>
      <c r="D25" s="18" t="s">
        <v>64</v>
      </c>
      <c r="E25" s="19" t="str">
        <f t="shared" si="0"/>
        <v>Identique</v>
      </c>
      <c r="F25" s="20"/>
      <c r="G25" s="21"/>
      <c r="H25">
        <f t="shared" si="1"/>
        <v>3</v>
      </c>
      <c r="I25">
        <f t="shared" si="2"/>
        <v>3</v>
      </c>
    </row>
    <row r="26" spans="2:9" ht="18" customHeight="1" x14ac:dyDescent="0.25">
      <c r="B26" s="17" t="s">
        <v>68</v>
      </c>
      <c r="C26" s="18" t="s">
        <v>62</v>
      </c>
      <c r="D26" s="18" t="s">
        <v>62</v>
      </c>
      <c r="E26" s="19" t="str">
        <f t="shared" si="0"/>
        <v>Identique</v>
      </c>
      <c r="F26" s="20"/>
      <c r="G26" s="21"/>
      <c r="H26">
        <f t="shared" si="1"/>
        <v>4</v>
      </c>
      <c r="I26">
        <f t="shared" si="2"/>
        <v>4</v>
      </c>
    </row>
    <row r="27" spans="2:9" ht="18" customHeight="1" x14ac:dyDescent="0.25">
      <c r="B27" s="17" t="s">
        <v>69</v>
      </c>
      <c r="C27" s="18" t="s">
        <v>64</v>
      </c>
      <c r="D27" s="18" t="s">
        <v>64</v>
      </c>
      <c r="E27" s="19" t="str">
        <f t="shared" si="0"/>
        <v>Identique</v>
      </c>
      <c r="F27" s="20"/>
      <c r="G27" s="21"/>
      <c r="H27">
        <f t="shared" si="1"/>
        <v>3</v>
      </c>
      <c r="I27">
        <f t="shared" si="2"/>
        <v>3</v>
      </c>
    </row>
    <row r="28" spans="2:9" ht="18" customHeight="1" x14ac:dyDescent="0.25">
      <c r="B28" s="17" t="s">
        <v>70</v>
      </c>
      <c r="C28" s="18" t="s">
        <v>64</v>
      </c>
      <c r="D28" s="18" t="s">
        <v>64</v>
      </c>
      <c r="E28" s="19" t="str">
        <f t="shared" si="0"/>
        <v>Identique</v>
      </c>
      <c r="F28" s="20"/>
      <c r="G28" s="21"/>
      <c r="H28">
        <f t="shared" si="1"/>
        <v>3</v>
      </c>
      <c r="I28">
        <f t="shared" si="2"/>
        <v>3</v>
      </c>
    </row>
    <row r="29" spans="2:9" ht="18" customHeight="1" x14ac:dyDescent="0.25">
      <c r="B29" s="17" t="s">
        <v>71</v>
      </c>
      <c r="C29" s="18" t="s">
        <v>62</v>
      </c>
      <c r="D29" s="18" t="s">
        <v>62</v>
      </c>
      <c r="E29" s="19" t="str">
        <f t="shared" si="0"/>
        <v>Identique</v>
      </c>
      <c r="F29" s="20"/>
      <c r="G29" s="21"/>
      <c r="H29">
        <f t="shared" si="1"/>
        <v>4</v>
      </c>
      <c r="I29">
        <f t="shared" si="2"/>
        <v>4</v>
      </c>
    </row>
    <row r="30" spans="2:9" ht="18" customHeight="1" x14ac:dyDescent="0.25">
      <c r="B30" s="17" t="s">
        <v>72</v>
      </c>
      <c r="C30" s="18" t="s">
        <v>64</v>
      </c>
      <c r="D30" s="18" t="s">
        <v>64</v>
      </c>
      <c r="E30" s="19" t="str">
        <f t="shared" si="0"/>
        <v>Identique</v>
      </c>
      <c r="F30" s="20"/>
      <c r="G30" s="21"/>
      <c r="H30">
        <f t="shared" si="1"/>
        <v>3</v>
      </c>
      <c r="I30">
        <f t="shared" si="2"/>
        <v>3</v>
      </c>
    </row>
    <row r="31" spans="2:9" ht="18" customHeight="1" x14ac:dyDescent="0.25">
      <c r="B31" s="17" t="s">
        <v>73</v>
      </c>
      <c r="C31" s="18" t="s">
        <v>64</v>
      </c>
      <c r="D31" s="18" t="s">
        <v>64</v>
      </c>
      <c r="E31" s="19" t="str">
        <f t="shared" si="0"/>
        <v>Identique</v>
      </c>
      <c r="F31" s="20"/>
      <c r="G31" s="21"/>
      <c r="H31">
        <f t="shared" si="1"/>
        <v>3</v>
      </c>
      <c r="I31">
        <f t="shared" si="2"/>
        <v>3</v>
      </c>
    </row>
    <row r="32" spans="2:9" ht="18" customHeight="1" x14ac:dyDescent="0.25">
      <c r="B32" s="17" t="s">
        <v>74</v>
      </c>
      <c r="C32" s="18" t="s">
        <v>64</v>
      </c>
      <c r="D32" s="18" t="s">
        <v>75</v>
      </c>
      <c r="E32" s="19" t="str">
        <f t="shared" si="0"/>
        <v>Dégradation</v>
      </c>
      <c r="F32" s="20" t="s">
        <v>76</v>
      </c>
      <c r="G32" s="21">
        <v>90</v>
      </c>
      <c r="H32">
        <f t="shared" si="1"/>
        <v>3</v>
      </c>
      <c r="I32">
        <f t="shared" si="2"/>
        <v>2</v>
      </c>
    </row>
    <row r="33" spans="2:9" ht="18" customHeight="1" x14ac:dyDescent="0.25">
      <c r="B33" s="17" t="s">
        <v>77</v>
      </c>
      <c r="C33" s="18" t="s">
        <v>64</v>
      </c>
      <c r="D33" s="18" t="s">
        <v>64</v>
      </c>
      <c r="E33" s="19" t="str">
        <f t="shared" si="0"/>
        <v>Identique</v>
      </c>
      <c r="F33" s="20"/>
      <c r="G33" s="21"/>
      <c r="H33">
        <f t="shared" si="1"/>
        <v>3</v>
      </c>
      <c r="I33">
        <f t="shared" si="2"/>
        <v>3</v>
      </c>
    </row>
    <row r="34" spans="2:9" ht="18" customHeight="1" x14ac:dyDescent="0.25">
      <c r="B34" s="17" t="s">
        <v>78</v>
      </c>
      <c r="C34" s="18" t="s">
        <v>64</v>
      </c>
      <c r="D34" s="18" t="s">
        <v>64</v>
      </c>
      <c r="E34" s="19" t="str">
        <f t="shared" si="0"/>
        <v>Identique</v>
      </c>
      <c r="F34" s="20"/>
      <c r="G34" s="21"/>
      <c r="H34">
        <f t="shared" si="1"/>
        <v>3</v>
      </c>
      <c r="I34">
        <f t="shared" si="2"/>
        <v>3</v>
      </c>
    </row>
    <row r="35" spans="2:9" ht="18" customHeight="1" x14ac:dyDescent="0.25">
      <c r="B35" s="17" t="s">
        <v>79</v>
      </c>
      <c r="C35" s="18" t="s">
        <v>62</v>
      </c>
      <c r="D35" s="18" t="s">
        <v>62</v>
      </c>
      <c r="E35" s="19" t="str">
        <f t="shared" si="0"/>
        <v>Identique</v>
      </c>
      <c r="F35" s="20"/>
      <c r="G35" s="21"/>
      <c r="H35">
        <f t="shared" si="1"/>
        <v>4</v>
      </c>
      <c r="I35">
        <f t="shared" si="2"/>
        <v>4</v>
      </c>
    </row>
    <row r="36" spans="2:9" ht="19.5" customHeight="1" x14ac:dyDescent="0.25">
      <c r="B36" s="52" t="s">
        <v>80</v>
      </c>
      <c r="C36" s="52"/>
      <c r="D36" s="52"/>
      <c r="E36" s="52"/>
      <c r="F36" s="52"/>
      <c r="G36" s="52"/>
    </row>
    <row r="37" spans="2:9" ht="18" customHeight="1" x14ac:dyDescent="0.25">
      <c r="B37" s="17" t="s">
        <v>81</v>
      </c>
      <c r="C37" s="18" t="s">
        <v>64</v>
      </c>
      <c r="D37" s="18" t="s">
        <v>64</v>
      </c>
      <c r="E37" s="19" t="str">
        <f t="shared" ref="E37:E42" si="3">IF(OR(C37="",D37=""),"",IF(I37&lt;H37,"Dégradation",IF(I37&gt;H37,"Amélioration","Identique")))</f>
        <v>Identique</v>
      </c>
      <c r="F37" s="20"/>
      <c r="G37" s="21"/>
      <c r="H37">
        <f t="shared" ref="H37:I42" si="4">IFERROR(INDEX(ScoresEtat,MATCH(C37,Etats,0)),"")</f>
        <v>3</v>
      </c>
      <c r="I37">
        <f t="shared" si="4"/>
        <v>3</v>
      </c>
    </row>
    <row r="38" spans="2:9" ht="18" customHeight="1" x14ac:dyDescent="0.25">
      <c r="B38" s="17" t="s">
        <v>82</v>
      </c>
      <c r="C38" s="18" t="s">
        <v>64</v>
      </c>
      <c r="D38" s="18" t="s">
        <v>64</v>
      </c>
      <c r="E38" s="19" t="str">
        <f t="shared" si="3"/>
        <v>Identique</v>
      </c>
      <c r="F38" s="20"/>
      <c r="G38" s="21"/>
      <c r="H38">
        <f t="shared" si="4"/>
        <v>3</v>
      </c>
      <c r="I38">
        <f t="shared" si="4"/>
        <v>3</v>
      </c>
    </row>
    <row r="39" spans="2:9" ht="18" customHeight="1" x14ac:dyDescent="0.25">
      <c r="B39" s="17" t="s">
        <v>83</v>
      </c>
      <c r="C39" s="18" t="s">
        <v>62</v>
      </c>
      <c r="D39" s="18" t="s">
        <v>62</v>
      </c>
      <c r="E39" s="19" t="str">
        <f t="shared" si="3"/>
        <v>Identique</v>
      </c>
      <c r="F39" s="20"/>
      <c r="G39" s="21"/>
      <c r="H39">
        <f t="shared" si="4"/>
        <v>4</v>
      </c>
      <c r="I39">
        <f t="shared" si="4"/>
        <v>4</v>
      </c>
    </row>
    <row r="40" spans="2:9" ht="18" customHeight="1" x14ac:dyDescent="0.25">
      <c r="B40" s="17" t="s">
        <v>84</v>
      </c>
      <c r="C40" s="18" t="s">
        <v>64</v>
      </c>
      <c r="D40" s="18" t="s">
        <v>64</v>
      </c>
      <c r="E40" s="19" t="str">
        <f t="shared" si="3"/>
        <v>Identique</v>
      </c>
      <c r="F40" s="20"/>
      <c r="G40" s="21"/>
      <c r="H40">
        <f t="shared" si="4"/>
        <v>3</v>
      </c>
      <c r="I40">
        <f t="shared" si="4"/>
        <v>3</v>
      </c>
    </row>
    <row r="41" spans="2:9" ht="18" customHeight="1" x14ac:dyDescent="0.25">
      <c r="B41" s="17" t="s">
        <v>85</v>
      </c>
      <c r="C41" s="18" t="s">
        <v>64</v>
      </c>
      <c r="D41" s="18" t="s">
        <v>64</v>
      </c>
      <c r="E41" s="19" t="str">
        <f t="shared" si="3"/>
        <v>Identique</v>
      </c>
      <c r="F41" s="20"/>
      <c r="G41" s="21"/>
      <c r="H41">
        <f t="shared" si="4"/>
        <v>3</v>
      </c>
      <c r="I41">
        <f t="shared" si="4"/>
        <v>3</v>
      </c>
    </row>
    <row r="42" spans="2:9" ht="18" customHeight="1" x14ac:dyDescent="0.25">
      <c r="B42" s="17" t="s">
        <v>86</v>
      </c>
      <c r="C42" s="18" t="s">
        <v>62</v>
      </c>
      <c r="D42" s="18" t="s">
        <v>62</v>
      </c>
      <c r="E42" s="19" t="str">
        <f t="shared" si="3"/>
        <v>Identique</v>
      </c>
      <c r="F42" s="20"/>
      <c r="G42" s="21"/>
      <c r="H42">
        <f t="shared" si="4"/>
        <v>4</v>
      </c>
      <c r="I42">
        <f t="shared" si="4"/>
        <v>4</v>
      </c>
    </row>
    <row r="43" spans="2:9" ht="19.5" customHeight="1" x14ac:dyDescent="0.25">
      <c r="B43" s="52" t="s">
        <v>87</v>
      </c>
      <c r="C43" s="52"/>
      <c r="D43" s="52"/>
      <c r="E43" s="52"/>
      <c r="F43" s="52"/>
      <c r="G43" s="52"/>
    </row>
    <row r="44" spans="2:9" ht="18" customHeight="1" x14ac:dyDescent="0.25">
      <c r="B44" s="17" t="s">
        <v>88</v>
      </c>
      <c r="C44" s="18" t="s">
        <v>64</v>
      </c>
      <c r="D44" s="18" t="s">
        <v>75</v>
      </c>
      <c r="E44" s="19" t="str">
        <f>IF(OR(C44="",D44=""),"",IF(I44&lt;H44,"Dégradation",IF(I44&gt;H44,"Amélioration","Identique")))</f>
        <v>Dégradation</v>
      </c>
      <c r="F44" s="20" t="s">
        <v>89</v>
      </c>
      <c r="G44" s="21"/>
      <c r="H44">
        <f t="shared" ref="H44:I48" si="5">IFERROR(INDEX(ScoresEtat,MATCH(C44,Etats,0)),"")</f>
        <v>3</v>
      </c>
      <c r="I44">
        <f t="shared" si="5"/>
        <v>2</v>
      </c>
    </row>
    <row r="45" spans="2:9" ht="18" customHeight="1" x14ac:dyDescent="0.25">
      <c r="B45" s="17" t="s">
        <v>90</v>
      </c>
      <c r="C45" s="18" t="s">
        <v>64</v>
      </c>
      <c r="D45" s="18" t="s">
        <v>64</v>
      </c>
      <c r="E45" s="19" t="str">
        <f>IF(OR(C45="",D45=""),"",IF(I45&lt;H45,"Dégradation",IF(I45&gt;H45,"Amélioration","Identique")))</f>
        <v>Identique</v>
      </c>
      <c r="F45" s="20"/>
      <c r="G45" s="21"/>
      <c r="H45">
        <f t="shared" si="5"/>
        <v>3</v>
      </c>
      <c r="I45">
        <f t="shared" si="5"/>
        <v>3</v>
      </c>
    </row>
    <row r="46" spans="2:9" ht="18" customHeight="1" x14ac:dyDescent="0.25">
      <c r="B46" s="17" t="s">
        <v>91</v>
      </c>
      <c r="C46" s="18" t="s">
        <v>62</v>
      </c>
      <c r="D46" s="18" t="s">
        <v>62</v>
      </c>
      <c r="E46" s="19" t="str">
        <f>IF(OR(C46="",D46=""),"",IF(I46&lt;H46,"Dégradation",IF(I46&gt;H46,"Amélioration","Identique")))</f>
        <v>Identique</v>
      </c>
      <c r="F46" s="20"/>
      <c r="G46" s="21"/>
      <c r="H46">
        <f t="shared" si="5"/>
        <v>4</v>
      </c>
      <c r="I46">
        <f t="shared" si="5"/>
        <v>4</v>
      </c>
    </row>
    <row r="47" spans="2:9" ht="18" customHeight="1" x14ac:dyDescent="0.25">
      <c r="B47" s="17" t="s">
        <v>92</v>
      </c>
      <c r="C47" s="18" t="s">
        <v>64</v>
      </c>
      <c r="D47" s="18" t="s">
        <v>64</v>
      </c>
      <c r="E47" s="19" t="str">
        <f>IF(OR(C47="",D47=""),"",IF(I47&lt;H47,"Dégradation",IF(I47&gt;H47,"Amélioration","Identique")))</f>
        <v>Identique</v>
      </c>
      <c r="F47" s="20"/>
      <c r="G47" s="21"/>
      <c r="H47">
        <f t="shared" si="5"/>
        <v>3</v>
      </c>
      <c r="I47">
        <f t="shared" si="5"/>
        <v>3</v>
      </c>
    </row>
    <row r="48" spans="2:9" ht="18" customHeight="1" x14ac:dyDescent="0.25">
      <c r="B48" s="17" t="s">
        <v>93</v>
      </c>
      <c r="C48" s="18" t="s">
        <v>62</v>
      </c>
      <c r="D48" s="18" t="s">
        <v>62</v>
      </c>
      <c r="E48" s="19" t="str">
        <f>IF(OR(C48="",D48=""),"",IF(I48&lt;H48,"Dégradation",IF(I48&gt;H48,"Amélioration","Identique")))</f>
        <v>Identique</v>
      </c>
      <c r="F48" s="20" t="s">
        <v>94</v>
      </c>
      <c r="G48" s="21"/>
      <c r="H48">
        <f t="shared" si="5"/>
        <v>4</v>
      </c>
      <c r="I48">
        <f t="shared" si="5"/>
        <v>4</v>
      </c>
    </row>
    <row r="49" spans="2:9" ht="19.5" customHeight="1" x14ac:dyDescent="0.25">
      <c r="B49" s="52" t="s">
        <v>95</v>
      </c>
      <c r="C49" s="52"/>
      <c r="D49" s="52"/>
      <c r="E49" s="52"/>
      <c r="F49" s="52"/>
      <c r="G49" s="52"/>
    </row>
    <row r="50" spans="2:9" ht="18" customHeight="1" x14ac:dyDescent="0.25">
      <c r="B50" s="17" t="s">
        <v>96</v>
      </c>
      <c r="C50" s="18" t="s">
        <v>62</v>
      </c>
      <c r="D50" s="18" t="s">
        <v>62</v>
      </c>
      <c r="E50" s="19" t="str">
        <f t="shared" ref="E50:E58" si="6">IF(OR(C50="",D50=""),"",IF(I50&lt;H50,"Dégradation",IF(I50&gt;H50,"Amélioration","Identique")))</f>
        <v>Identique</v>
      </c>
      <c r="F50" s="20"/>
      <c r="G50" s="21"/>
      <c r="H50">
        <f t="shared" ref="H50:H58" si="7">IFERROR(INDEX(ScoresEtat,MATCH(C50,Etats,0)),"")</f>
        <v>4</v>
      </c>
      <c r="I50">
        <f t="shared" ref="I50:I58" si="8">IFERROR(INDEX(ScoresEtat,MATCH(D50,Etats,0)),"")</f>
        <v>4</v>
      </c>
    </row>
    <row r="51" spans="2:9" ht="18" customHeight="1" x14ac:dyDescent="0.25">
      <c r="B51" s="17" t="s">
        <v>97</v>
      </c>
      <c r="C51" s="18" t="s">
        <v>64</v>
      </c>
      <c r="D51" s="18" t="s">
        <v>64</v>
      </c>
      <c r="E51" s="19" t="str">
        <f t="shared" si="6"/>
        <v>Identique</v>
      </c>
      <c r="F51" s="20"/>
      <c r="G51" s="21"/>
      <c r="H51">
        <f t="shared" si="7"/>
        <v>3</v>
      </c>
      <c r="I51">
        <f t="shared" si="8"/>
        <v>3</v>
      </c>
    </row>
    <row r="52" spans="2:9" ht="18" customHeight="1" x14ac:dyDescent="0.25">
      <c r="B52" s="17" t="s">
        <v>98</v>
      </c>
      <c r="C52" s="18" t="s">
        <v>64</v>
      </c>
      <c r="D52" s="18" t="s">
        <v>64</v>
      </c>
      <c r="E52" s="19" t="str">
        <f t="shared" si="6"/>
        <v>Identique</v>
      </c>
      <c r="F52" s="20"/>
      <c r="G52" s="21"/>
      <c r="H52">
        <f t="shared" si="7"/>
        <v>3</v>
      </c>
      <c r="I52">
        <f t="shared" si="8"/>
        <v>3</v>
      </c>
    </row>
    <row r="53" spans="2:9" ht="18" customHeight="1" x14ac:dyDescent="0.25">
      <c r="B53" s="17" t="s">
        <v>99</v>
      </c>
      <c r="C53" s="18" t="s">
        <v>62</v>
      </c>
      <c r="D53" s="18" t="s">
        <v>62</v>
      </c>
      <c r="E53" s="19" t="str">
        <f t="shared" si="6"/>
        <v>Identique</v>
      </c>
      <c r="F53" s="20"/>
      <c r="G53" s="21"/>
      <c r="H53">
        <f t="shared" si="7"/>
        <v>4</v>
      </c>
      <c r="I53">
        <f t="shared" si="8"/>
        <v>4</v>
      </c>
    </row>
    <row r="54" spans="2:9" ht="18" customHeight="1" x14ac:dyDescent="0.25">
      <c r="B54" s="17" t="s">
        <v>100</v>
      </c>
      <c r="C54" s="18" t="s">
        <v>64</v>
      </c>
      <c r="D54" s="18" t="s">
        <v>64</v>
      </c>
      <c r="E54" s="19" t="str">
        <f t="shared" si="6"/>
        <v>Identique</v>
      </c>
      <c r="F54" s="20"/>
      <c r="G54" s="21"/>
      <c r="H54">
        <f t="shared" si="7"/>
        <v>3</v>
      </c>
      <c r="I54">
        <f t="shared" si="8"/>
        <v>3</v>
      </c>
    </row>
    <row r="55" spans="2:9" ht="18" customHeight="1" x14ac:dyDescent="0.25">
      <c r="B55" s="17" t="s">
        <v>101</v>
      </c>
      <c r="C55" s="18" t="s">
        <v>64</v>
      </c>
      <c r="D55" s="18" t="s">
        <v>75</v>
      </c>
      <c r="E55" s="19" t="str">
        <f t="shared" si="6"/>
        <v>Dégradation</v>
      </c>
      <c r="F55" s="20" t="s">
        <v>102</v>
      </c>
      <c r="G55" s="21">
        <v>25</v>
      </c>
      <c r="H55">
        <f t="shared" si="7"/>
        <v>3</v>
      </c>
      <c r="I55">
        <f t="shared" si="8"/>
        <v>2</v>
      </c>
    </row>
    <row r="56" spans="2:9" ht="18" customHeight="1" x14ac:dyDescent="0.25">
      <c r="B56" s="17" t="s">
        <v>103</v>
      </c>
      <c r="C56" s="18" t="s">
        <v>62</v>
      </c>
      <c r="D56" s="18" t="s">
        <v>62</v>
      </c>
      <c r="E56" s="19" t="str">
        <f t="shared" si="6"/>
        <v>Identique</v>
      </c>
      <c r="F56" s="20"/>
      <c r="G56" s="21"/>
      <c r="H56">
        <f t="shared" si="7"/>
        <v>4</v>
      </c>
      <c r="I56">
        <f t="shared" si="8"/>
        <v>4</v>
      </c>
    </row>
    <row r="57" spans="2:9" ht="18" customHeight="1" x14ac:dyDescent="0.25">
      <c r="B57" s="17" t="s">
        <v>104</v>
      </c>
      <c r="C57" s="18" t="s">
        <v>64</v>
      </c>
      <c r="D57" s="18" t="s">
        <v>64</v>
      </c>
      <c r="E57" s="19" t="str">
        <f t="shared" si="6"/>
        <v>Identique</v>
      </c>
      <c r="F57" s="20"/>
      <c r="G57" s="21"/>
      <c r="H57">
        <f t="shared" si="7"/>
        <v>3</v>
      </c>
      <c r="I57">
        <f t="shared" si="8"/>
        <v>3</v>
      </c>
    </row>
    <row r="58" spans="2:9" ht="18" customHeight="1" x14ac:dyDescent="0.25">
      <c r="B58" s="17" t="s">
        <v>105</v>
      </c>
      <c r="C58" s="18" t="s">
        <v>64</v>
      </c>
      <c r="D58" s="18" t="s">
        <v>64</v>
      </c>
      <c r="E58" s="19" t="str">
        <f t="shared" si="6"/>
        <v>Identique</v>
      </c>
      <c r="F58" s="20"/>
      <c r="G58" s="21"/>
      <c r="H58">
        <f t="shared" si="7"/>
        <v>3</v>
      </c>
      <c r="I58">
        <f t="shared" si="8"/>
        <v>3</v>
      </c>
    </row>
    <row r="59" spans="2:9" ht="19.5" customHeight="1" x14ac:dyDescent="0.25">
      <c r="B59" s="52" t="s">
        <v>106</v>
      </c>
      <c r="C59" s="52"/>
      <c r="D59" s="52"/>
      <c r="E59" s="52"/>
      <c r="F59" s="52"/>
      <c r="G59" s="52"/>
    </row>
    <row r="60" spans="2:9" ht="18" customHeight="1" x14ac:dyDescent="0.25">
      <c r="B60" s="17" t="s">
        <v>107</v>
      </c>
      <c r="C60" s="18" t="s">
        <v>62</v>
      </c>
      <c r="D60" s="18" t="s">
        <v>62</v>
      </c>
      <c r="E60" s="19" t="str">
        <f>IF(OR(C60="",D60=""),"",IF(I60&lt;H60,"Dégradation",IF(I60&gt;H60,"Amélioration","Identique")))</f>
        <v>Identique</v>
      </c>
      <c r="F60" s="20"/>
      <c r="G60" s="21"/>
      <c r="H60">
        <f t="shared" ref="H60:I64" si="9">IFERROR(INDEX(ScoresEtat,MATCH(C60,Etats,0)),"")</f>
        <v>4</v>
      </c>
      <c r="I60">
        <f t="shared" si="9"/>
        <v>4</v>
      </c>
    </row>
    <row r="61" spans="2:9" ht="18" customHeight="1" x14ac:dyDescent="0.25">
      <c r="B61" s="17" t="s">
        <v>108</v>
      </c>
      <c r="C61" s="18" t="s">
        <v>64</v>
      </c>
      <c r="D61" s="18" t="s">
        <v>64</v>
      </c>
      <c r="E61" s="19" t="str">
        <f>IF(OR(C61="",D61=""),"",IF(I61&lt;H61,"Dégradation",IF(I61&gt;H61,"Amélioration","Identique")))</f>
        <v>Identique</v>
      </c>
      <c r="F61" s="20"/>
      <c r="G61" s="21"/>
      <c r="H61">
        <f t="shared" si="9"/>
        <v>3</v>
      </c>
      <c r="I61">
        <f t="shared" si="9"/>
        <v>3</v>
      </c>
    </row>
    <row r="62" spans="2:9" ht="18" customHeight="1" x14ac:dyDescent="0.25">
      <c r="B62" s="17" t="s">
        <v>109</v>
      </c>
      <c r="C62" s="18" t="s">
        <v>64</v>
      </c>
      <c r="D62" s="18" t="s">
        <v>64</v>
      </c>
      <c r="E62" s="19" t="str">
        <f>IF(OR(C62="",D62=""),"",IF(I62&lt;H62,"Dégradation",IF(I62&gt;H62,"Amélioration","Identique")))</f>
        <v>Identique</v>
      </c>
      <c r="F62" s="20"/>
      <c r="G62" s="21"/>
      <c r="H62">
        <f t="shared" si="9"/>
        <v>3</v>
      </c>
      <c r="I62">
        <f t="shared" si="9"/>
        <v>3</v>
      </c>
    </row>
    <row r="63" spans="2:9" ht="18" customHeight="1" x14ac:dyDescent="0.25">
      <c r="B63" s="17" t="s">
        <v>110</v>
      </c>
      <c r="C63" s="18" t="s">
        <v>64</v>
      </c>
      <c r="D63" s="18" t="s">
        <v>64</v>
      </c>
      <c r="E63" s="19" t="str">
        <f>IF(OR(C63="",D63=""),"",IF(I63&lt;H63,"Dégradation",IF(I63&gt;H63,"Amélioration","Identique")))</f>
        <v>Identique</v>
      </c>
      <c r="F63" s="20" t="s">
        <v>111</v>
      </c>
      <c r="G63" s="21"/>
      <c r="H63">
        <f t="shared" si="9"/>
        <v>3</v>
      </c>
      <c r="I63">
        <f t="shared" si="9"/>
        <v>3</v>
      </c>
    </row>
    <row r="64" spans="2:9" ht="18" customHeight="1" x14ac:dyDescent="0.25">
      <c r="B64" s="17" t="s">
        <v>112</v>
      </c>
      <c r="C64" s="18" t="s">
        <v>113</v>
      </c>
      <c r="D64" s="18" t="s">
        <v>113</v>
      </c>
      <c r="E64" s="19" t="str">
        <f>IF(OR(C64="",D64=""),"",IF(I64&lt;H64,"Dégradation",IF(I64&gt;H64,"Amélioration","Identique")))</f>
        <v>Identique</v>
      </c>
      <c r="F64" s="20" t="s">
        <v>114</v>
      </c>
      <c r="G64" s="21"/>
      <c r="H64">
        <f t="shared" si="9"/>
        <v>0</v>
      </c>
      <c r="I64">
        <f t="shared" si="9"/>
        <v>0</v>
      </c>
    </row>
    <row r="65" spans="2:9" ht="19.5" customHeight="1" x14ac:dyDescent="0.25">
      <c r="B65" s="52" t="s">
        <v>115</v>
      </c>
      <c r="C65" s="52"/>
      <c r="D65" s="52"/>
      <c r="E65" s="52"/>
      <c r="F65" s="52"/>
      <c r="G65" s="52"/>
    </row>
    <row r="66" spans="2:9" ht="18" customHeight="1" x14ac:dyDescent="0.25">
      <c r="B66" s="17" t="s">
        <v>116</v>
      </c>
      <c r="C66" s="18" t="s">
        <v>64</v>
      </c>
      <c r="D66" s="18" t="s">
        <v>64</v>
      </c>
      <c r="E66" s="19" t="str">
        <f>IF(OR(C66="",D66=""),"",IF(I66&lt;H66,"Dégradation",IF(I66&gt;H66,"Amélioration","Identique")))</f>
        <v>Identique</v>
      </c>
      <c r="F66" s="20"/>
      <c r="G66" s="21"/>
      <c r="H66">
        <f t="shared" ref="H66:I70" si="10">IFERROR(INDEX(ScoresEtat,MATCH(C66,Etats,0)),"")</f>
        <v>3</v>
      </c>
      <c r="I66">
        <f t="shared" si="10"/>
        <v>3</v>
      </c>
    </row>
    <row r="67" spans="2:9" ht="18" customHeight="1" x14ac:dyDescent="0.25">
      <c r="B67" s="17" t="s">
        <v>117</v>
      </c>
      <c r="C67" s="18" t="s">
        <v>62</v>
      </c>
      <c r="D67" s="18" t="s">
        <v>62</v>
      </c>
      <c r="E67" s="19" t="str">
        <f>IF(OR(C67="",D67=""),"",IF(I67&lt;H67,"Dégradation",IF(I67&gt;H67,"Amélioration","Identique")))</f>
        <v>Identique</v>
      </c>
      <c r="F67" s="20"/>
      <c r="G67" s="21"/>
      <c r="H67">
        <f t="shared" si="10"/>
        <v>4</v>
      </c>
      <c r="I67">
        <f t="shared" si="10"/>
        <v>4</v>
      </c>
    </row>
    <row r="68" spans="2:9" ht="18" customHeight="1" x14ac:dyDescent="0.25">
      <c r="B68" s="17" t="s">
        <v>118</v>
      </c>
      <c r="C68" s="18" t="s">
        <v>64</v>
      </c>
      <c r="D68" s="18" t="s">
        <v>64</v>
      </c>
      <c r="E68" s="19" t="str">
        <f>IF(OR(C68="",D68=""),"",IF(I68&lt;H68,"Dégradation",IF(I68&gt;H68,"Amélioration","Identique")))</f>
        <v>Identique</v>
      </c>
      <c r="F68" s="20"/>
      <c r="G68" s="21"/>
      <c r="H68">
        <f t="shared" si="10"/>
        <v>3</v>
      </c>
      <c r="I68">
        <f t="shared" si="10"/>
        <v>3</v>
      </c>
    </row>
    <row r="69" spans="2:9" ht="18" customHeight="1" x14ac:dyDescent="0.25">
      <c r="B69" s="17" t="s">
        <v>119</v>
      </c>
      <c r="C69" s="18" t="s">
        <v>64</v>
      </c>
      <c r="D69" s="18" t="s">
        <v>64</v>
      </c>
      <c r="E69" s="19" t="str">
        <f>IF(OR(C69="",D69=""),"",IF(I69&lt;H69,"Dégradation",IF(I69&gt;H69,"Amélioration","Identique")))</f>
        <v>Identique</v>
      </c>
      <c r="F69" s="20"/>
      <c r="G69" s="21"/>
      <c r="H69">
        <f t="shared" si="10"/>
        <v>3</v>
      </c>
      <c r="I69">
        <f t="shared" si="10"/>
        <v>3</v>
      </c>
    </row>
    <row r="70" spans="2:9" ht="18" customHeight="1" x14ac:dyDescent="0.25">
      <c r="B70" s="17" t="s">
        <v>120</v>
      </c>
      <c r="C70" s="18" t="s">
        <v>62</v>
      </c>
      <c r="D70" s="18" t="s">
        <v>62</v>
      </c>
      <c r="E70" s="19" t="str">
        <f>IF(OR(C70="",D70=""),"",IF(I70&lt;H70,"Dégradation",IF(I70&gt;H70,"Amélioration","Identique")))</f>
        <v>Identique</v>
      </c>
      <c r="F70" s="20"/>
      <c r="G70" s="21"/>
      <c r="H70">
        <f t="shared" si="10"/>
        <v>4</v>
      </c>
      <c r="I70">
        <f t="shared" si="10"/>
        <v>4</v>
      </c>
    </row>
    <row r="72" spans="2:9" ht="19.5" customHeight="1" x14ac:dyDescent="0.25">
      <c r="B72" s="4" t="s">
        <v>121</v>
      </c>
      <c r="C72" s="4"/>
      <c r="D72" s="4"/>
      <c r="E72" s="4"/>
      <c r="F72" s="4"/>
      <c r="G72" s="4"/>
    </row>
    <row r="73" spans="2:9" ht="15" customHeight="1" x14ac:dyDescent="0.25">
      <c r="B73" s="53" t="s">
        <v>122</v>
      </c>
      <c r="C73" s="53"/>
      <c r="D73" s="53"/>
      <c r="E73" s="53"/>
      <c r="F73" s="53"/>
      <c r="G73" s="53"/>
    </row>
    <row r="74" spans="2:9" x14ac:dyDescent="0.25">
      <c r="B74" s="53"/>
      <c r="C74" s="53"/>
      <c r="D74" s="53"/>
      <c r="E74" s="53"/>
      <c r="F74" s="53"/>
      <c r="G74" s="53"/>
    </row>
    <row r="75" spans="2:9" x14ac:dyDescent="0.25">
      <c r="B75" s="53"/>
      <c r="C75" s="53"/>
      <c r="D75" s="53"/>
      <c r="E75" s="53"/>
      <c r="F75" s="53"/>
      <c r="G75" s="53"/>
    </row>
    <row r="77" spans="2:9" ht="19.5" customHeight="1" x14ac:dyDescent="0.25">
      <c r="B77" s="54" t="s">
        <v>123</v>
      </c>
      <c r="C77" s="54"/>
      <c r="D77" s="54"/>
      <c r="E77" s="54" t="s">
        <v>124</v>
      </c>
      <c r="F77" s="54"/>
      <c r="G77" s="54"/>
    </row>
    <row r="78" spans="2:9" x14ac:dyDescent="0.25">
      <c r="B78" s="55" t="s">
        <v>125</v>
      </c>
      <c r="C78" s="55"/>
      <c r="D78" s="55"/>
      <c r="E78" s="55" t="s">
        <v>126</v>
      </c>
      <c r="F78" s="55"/>
      <c r="G78" s="55"/>
    </row>
    <row r="79" spans="2:9" x14ac:dyDescent="0.25">
      <c r="B79" s="55" t="s">
        <v>127</v>
      </c>
      <c r="C79" s="55"/>
      <c r="D79" s="55"/>
      <c r="E79" s="55" t="s">
        <v>127</v>
      </c>
      <c r="F79" s="55"/>
      <c r="G79" s="55"/>
    </row>
    <row r="80" spans="2:9" x14ac:dyDescent="0.25">
      <c r="B80" s="55" t="s">
        <v>128</v>
      </c>
      <c r="C80" s="55"/>
      <c r="D80" s="55"/>
      <c r="E80" s="55" t="s">
        <v>128</v>
      </c>
      <c r="F80" s="55"/>
      <c r="G80" s="55"/>
    </row>
    <row r="81" spans="2:7" x14ac:dyDescent="0.25">
      <c r="B81" s="55"/>
      <c r="C81" s="55"/>
      <c r="D81" s="55"/>
      <c r="E81" s="55"/>
      <c r="F81" s="55"/>
      <c r="G81" s="55"/>
    </row>
    <row r="82" spans="2:7" x14ac:dyDescent="0.25">
      <c r="B82" s="55"/>
      <c r="C82" s="55"/>
      <c r="D82" s="55"/>
      <c r="E82" s="55"/>
      <c r="F82" s="55"/>
      <c r="G82" s="55"/>
    </row>
  </sheetData>
  <mergeCells count="49">
    <mergeCell ref="B79:D79"/>
    <mergeCell ref="E79:G79"/>
    <mergeCell ref="B80:D82"/>
    <mergeCell ref="E80:G82"/>
    <mergeCell ref="B72:G72"/>
    <mergeCell ref="B73:G75"/>
    <mergeCell ref="B77:D77"/>
    <mergeCell ref="E77:G77"/>
    <mergeCell ref="B78:D78"/>
    <mergeCell ref="E78:G78"/>
    <mergeCell ref="B36:G36"/>
    <mergeCell ref="B43:G43"/>
    <mergeCell ref="B49:G49"/>
    <mergeCell ref="B59:G59"/>
    <mergeCell ref="B65:G65"/>
    <mergeCell ref="B19:C19"/>
    <mergeCell ref="D19:E19"/>
    <mergeCell ref="F19:G19"/>
    <mergeCell ref="B20:G20"/>
    <mergeCell ref="B22:G22"/>
    <mergeCell ref="B17:C17"/>
    <mergeCell ref="D17:E17"/>
    <mergeCell ref="F17:G17"/>
    <mergeCell ref="B18:C18"/>
    <mergeCell ref="D18:E18"/>
    <mergeCell ref="F18:G18"/>
    <mergeCell ref="C13:D13"/>
    <mergeCell ref="F13:G13"/>
    <mergeCell ref="B15:G15"/>
    <mergeCell ref="B16:C16"/>
    <mergeCell ref="D16:E16"/>
    <mergeCell ref="F16:G16"/>
    <mergeCell ref="C10:D10"/>
    <mergeCell ref="F10:G10"/>
    <mergeCell ref="C11:D11"/>
    <mergeCell ref="F11:G11"/>
    <mergeCell ref="C12:D12"/>
    <mergeCell ref="F12:G12"/>
    <mergeCell ref="C7:D7"/>
    <mergeCell ref="F7:G7"/>
    <mergeCell ref="C8:D8"/>
    <mergeCell ref="F8:G8"/>
    <mergeCell ref="C9:D9"/>
    <mergeCell ref="F9:G9"/>
    <mergeCell ref="B2:G2"/>
    <mergeCell ref="B3:G3"/>
    <mergeCell ref="B5:G5"/>
    <mergeCell ref="C6:D6"/>
    <mergeCell ref="F6:G6"/>
  </mergeCells>
  <conditionalFormatting sqref="B20">
    <cfRule type="expression" dxfId="18" priority="2">
      <formula>F17&gt;=0.75</formula>
    </cfRule>
    <cfRule type="expression" dxfId="17" priority="3">
      <formula>AND(F17&gt;=0.5,F17&lt;0.75)</formula>
    </cfRule>
    <cfRule type="expression" dxfId="16" priority="4">
      <formula>F17&lt;0.5</formula>
    </cfRule>
  </conditionalFormatting>
  <conditionalFormatting sqref="C22:D70">
    <cfRule type="cellIs" dxfId="15" priority="5" operator="equal">
      <formula>"Neuf"</formula>
    </cfRule>
    <cfRule type="cellIs" dxfId="14" priority="6" operator="equal">
      <formula>"Bon"</formula>
    </cfRule>
    <cfRule type="cellIs" dxfId="13" priority="7" operator="equal">
      <formula>"Moyen"</formula>
    </cfRule>
    <cfRule type="cellIs" dxfId="12" priority="8" operator="equal">
      <formula>"Mauvais"</formula>
    </cfRule>
    <cfRule type="cellIs" dxfId="11" priority="9" operator="equal">
      <formula>"Absent / N/A"</formula>
    </cfRule>
  </conditionalFormatting>
  <conditionalFormatting sqref="E22:E70">
    <cfRule type="cellIs" dxfId="10" priority="15" operator="equal">
      <formula>"Dégradation"</formula>
    </cfRule>
    <cfRule type="cellIs" dxfId="9" priority="16" operator="equal">
      <formula>"Amélioration"</formula>
    </cfRule>
    <cfRule type="cellIs" dxfId="8" priority="17" operator="equal">
      <formula>"Identique"</formula>
    </cfRule>
  </conditionalFormatting>
  <conditionalFormatting sqref="G22:G70">
    <cfRule type="cellIs" dxfId="7" priority="18" operator="greaterThan">
      <formula>0</formula>
    </cfRule>
  </conditionalFormatting>
  <dataValidations count="1">
    <dataValidation type="decimal" operator="greaterThanOrEqual" allowBlank="1" showErrorMessage="1" errorTitle="Montant invalide" error="Le coût doit être positif." sqref="G22:G70" xr:uid="{00000000-0002-0000-0100-000005000000}">
      <formula1>0</formula1>
      <formula2>0</formula2>
    </dataValidation>
  </dataValidations>
  <pageMargins left="0.75" right="0.75" top="1" bottom="1" header="0.511811023622047" footer="0.511811023622047"/>
  <pageSetup fitToHeight="0" orientation="portrait" horizontalDpi="300" verticalDpi="300"/>
  <extLst>
    <ext xmlns:x14="http://schemas.microsoft.com/office/spreadsheetml/2009/9/main" uri="{CCE6A557-97BC-4b89-ADB6-D9C93CAAB3DF}">
      <x14:dataValidations xmlns:xm="http://schemas.microsoft.com/office/excel/2006/main" count="4">
        <x14:dataValidation type="list" allowBlank="1" xr:uid="{00000000-0002-0000-0100-000000000000}">
          <x14:formula1>
            <xm:f>Paramètres!$B$4:$B$8</xm:f>
          </x14:formula1>
          <x14:formula2>
            <xm:f>0</xm:f>
          </x14:formula2>
          <xm:sqref>C22:D70</xm:sqref>
        </x14:dataValidation>
        <x14:dataValidation type="list" allowBlank="1" xr:uid="{00000000-0002-0000-0100-000001000000}">
          <x14:formula1>
            <xm:f>Paramètres!$G$4:$G$8</xm:f>
          </x14:formula1>
          <x14:formula2>
            <xm:f>0</xm:f>
          </x14:formula2>
          <xm:sqref>C7</xm:sqref>
        </x14:dataValidation>
        <x14:dataValidation type="list" allowBlank="1" xr:uid="{00000000-0002-0000-0100-000002000000}">
          <x14:formula1>
            <xm:f>Paramètres!$I$4:$I$8</xm:f>
          </x14:formula1>
          <x14:formula2>
            <xm:f>0</xm:f>
          </x14:formula2>
          <xm:sqref>F7</xm:sqref>
        </x14:dataValidation>
        <x14:dataValidation type="list" allowBlank="1" xr:uid="{00000000-0002-0000-0100-000003000000}">
          <x14:formula1>
            <xm:f>Paramètres!$E$4:$E$8</xm:f>
          </x14:formula1>
          <x14:formula2>
            <xm:f>0</xm:f>
          </x14:formula2>
          <xm:sqref>C12 F12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7474F"/>
    <pageSetUpPr fitToPage="1"/>
  </sheetPr>
  <dimension ref="B2:C25"/>
  <sheetViews>
    <sheetView showGridLines="0" zoomScaleNormal="100" workbookViewId="0"/>
  </sheetViews>
  <sheetFormatPr baseColWidth="10" defaultColWidth="8.7109375" defaultRowHeight="15" x14ac:dyDescent="0.25"/>
  <cols>
    <col min="1" max="1" width="2.140625" customWidth="1"/>
    <col min="2" max="2" width="24" customWidth="1"/>
    <col min="3" max="3" width="58" customWidth="1"/>
    <col min="4" max="4" width="2.140625" customWidth="1"/>
  </cols>
  <sheetData>
    <row r="2" spans="2:3" ht="37.5" customHeight="1" x14ac:dyDescent="0.25">
      <c r="B2" s="14" t="s">
        <v>0</v>
      </c>
      <c r="C2" s="14"/>
    </row>
    <row r="3" spans="2:3" ht="19.5" customHeight="1" x14ac:dyDescent="0.25">
      <c r="B3" s="13" t="s">
        <v>1</v>
      </c>
      <c r="C3" s="13"/>
    </row>
    <row r="5" spans="2:3" ht="21.75" customHeight="1" x14ac:dyDescent="0.25">
      <c r="B5" s="12" t="s">
        <v>2</v>
      </c>
      <c r="C5" s="12"/>
    </row>
    <row r="6" spans="2:3" ht="49.5" customHeight="1" x14ac:dyDescent="0.25">
      <c r="B6" s="11" t="s">
        <v>3</v>
      </c>
      <c r="C6" s="11"/>
    </row>
    <row r="8" spans="2:3" ht="21.75" customHeight="1" x14ac:dyDescent="0.25">
      <c r="B8" s="12" t="s">
        <v>4</v>
      </c>
      <c r="C8" s="12"/>
    </row>
    <row r="9" spans="2:3" ht="27.75" customHeight="1" x14ac:dyDescent="0.25">
      <c r="B9" s="11" t="s">
        <v>5</v>
      </c>
      <c r="C9" s="11"/>
    </row>
    <row r="10" spans="2:3" ht="27.75" customHeight="1" x14ac:dyDescent="0.25">
      <c r="B10" s="11" t="s">
        <v>6</v>
      </c>
      <c r="C10" s="11"/>
    </row>
    <row r="11" spans="2:3" ht="27.75" customHeight="1" x14ac:dyDescent="0.25">
      <c r="B11" s="11" t="s">
        <v>7</v>
      </c>
      <c r="C11" s="11"/>
    </row>
    <row r="13" spans="2:3" ht="21.75" customHeight="1" x14ac:dyDescent="0.25">
      <c r="B13" s="12" t="s">
        <v>8</v>
      </c>
      <c r="C13" s="12"/>
    </row>
    <row r="14" spans="2:3" ht="42" customHeight="1" x14ac:dyDescent="0.25">
      <c r="B14" s="11" t="s">
        <v>9</v>
      </c>
      <c r="C14" s="11"/>
    </row>
    <row r="15" spans="2:3" ht="42" customHeight="1" x14ac:dyDescent="0.25">
      <c r="B15" s="11" t="s">
        <v>10</v>
      </c>
      <c r="C15" s="11"/>
    </row>
    <row r="16" spans="2:3" ht="42" customHeight="1" x14ac:dyDescent="0.25">
      <c r="B16" s="11" t="s">
        <v>11</v>
      </c>
      <c r="C16" s="11"/>
    </row>
    <row r="17" spans="2:3" ht="42" customHeight="1" x14ac:dyDescent="0.25">
      <c r="B17" s="11" t="s">
        <v>12</v>
      </c>
      <c r="C17" s="11"/>
    </row>
    <row r="19" spans="2:3" ht="21.75" customHeight="1" x14ac:dyDescent="0.25">
      <c r="B19" s="12" t="s">
        <v>13</v>
      </c>
      <c r="C19" s="12"/>
    </row>
    <row r="20" spans="2:3" ht="19.5" customHeight="1" x14ac:dyDescent="0.25">
      <c r="B20" s="10" t="s">
        <v>14</v>
      </c>
      <c r="C20" s="10"/>
    </row>
    <row r="21" spans="2:3" ht="19.5" customHeight="1" x14ac:dyDescent="0.25">
      <c r="B21" s="9" t="s">
        <v>15</v>
      </c>
      <c r="C21" s="9"/>
    </row>
    <row r="22" spans="2:3" ht="19.5" customHeight="1" x14ac:dyDescent="0.25">
      <c r="B22" s="8" t="s">
        <v>16</v>
      </c>
      <c r="C22" s="8"/>
    </row>
    <row r="23" spans="2:3" ht="19.5" customHeight="1" x14ac:dyDescent="0.25">
      <c r="B23" s="7" t="s">
        <v>17</v>
      </c>
      <c r="C23" s="7"/>
    </row>
    <row r="25" spans="2:3" ht="21.75" customHeight="1" x14ac:dyDescent="0.25">
      <c r="B25" s="6" t="s">
        <v>18</v>
      </c>
      <c r="C25" s="6"/>
    </row>
  </sheetData>
  <mergeCells count="19">
    <mergeCell ref="B21:C21"/>
    <mergeCell ref="B22:C22"/>
    <mergeCell ref="B23:C23"/>
    <mergeCell ref="B25:C25"/>
    <mergeCell ref="B15:C15"/>
    <mergeCell ref="B16:C16"/>
    <mergeCell ref="B17:C17"/>
    <mergeCell ref="B19:C19"/>
    <mergeCell ref="B20:C20"/>
    <mergeCell ref="B9:C9"/>
    <mergeCell ref="B10:C10"/>
    <mergeCell ref="B11:C11"/>
    <mergeCell ref="B13:C13"/>
    <mergeCell ref="B14:C14"/>
    <mergeCell ref="B2:C2"/>
    <mergeCell ref="B3:C3"/>
    <mergeCell ref="B5:C5"/>
    <mergeCell ref="B6:C6"/>
    <mergeCell ref="B8:C8"/>
  </mergeCells>
  <pageMargins left="0.75" right="0.75" top="1" bottom="1" header="0.511811023622047" footer="0.511811023622047"/>
  <pageSetup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46E7A"/>
    <pageSetUpPr fitToPage="1"/>
  </sheetPr>
  <dimension ref="B2:K20"/>
  <sheetViews>
    <sheetView showGridLines="0" zoomScaleNormal="100" workbookViewId="0"/>
  </sheetViews>
  <sheetFormatPr baseColWidth="10" defaultColWidth="8.7109375" defaultRowHeight="15" x14ac:dyDescent="0.25"/>
  <cols>
    <col min="1" max="1" width="2.140625" customWidth="1"/>
    <col min="2" max="2" width="15" customWidth="1"/>
    <col min="3" max="3" width="20" customWidth="1"/>
    <col min="4" max="4" width="15" customWidth="1"/>
    <col min="5" max="5" width="13" customWidth="1"/>
    <col min="6" max="6" width="12" customWidth="1"/>
    <col min="7" max="7" width="14" customWidth="1"/>
    <col min="8" max="8" width="13" customWidth="1"/>
    <col min="9" max="9" width="15" customWidth="1"/>
    <col min="10" max="10" width="18" customWidth="1"/>
    <col min="11" max="11" width="20" customWidth="1"/>
    <col min="12" max="12" width="2.140625" customWidth="1"/>
  </cols>
  <sheetData>
    <row r="2" spans="2:11" ht="39.75" customHeight="1" x14ac:dyDescent="0.25">
      <c r="B2" s="5" t="s">
        <v>129</v>
      </c>
      <c r="C2" s="5"/>
      <c r="D2" s="5"/>
      <c r="E2" s="5"/>
      <c r="F2" s="5"/>
      <c r="G2" s="5"/>
      <c r="H2" s="5"/>
      <c r="I2" s="5"/>
      <c r="J2" s="5"/>
      <c r="K2" s="5"/>
    </row>
    <row r="3" spans="2:11" ht="19.5" customHeight="1" x14ac:dyDescent="0.25">
      <c r="B3" s="13" t="s">
        <v>130</v>
      </c>
      <c r="C3" s="13"/>
      <c r="D3" s="13"/>
      <c r="E3" s="13"/>
      <c r="F3" s="13"/>
      <c r="G3" s="13"/>
      <c r="H3" s="13"/>
      <c r="I3" s="13"/>
      <c r="J3" s="13"/>
      <c r="K3" s="13"/>
    </row>
    <row r="5" spans="2:11" x14ac:dyDescent="0.25">
      <c r="B5" s="56" t="s">
        <v>131</v>
      </c>
      <c r="C5" s="56"/>
      <c r="D5" s="56" t="s">
        <v>132</v>
      </c>
      <c r="E5" s="56"/>
      <c r="F5" s="56" t="s">
        <v>133</v>
      </c>
      <c r="G5" s="56"/>
      <c r="H5" s="56" t="s">
        <v>134</v>
      </c>
      <c r="I5" s="56"/>
    </row>
    <row r="6" spans="2:11" ht="21" x14ac:dyDescent="0.25">
      <c r="B6" s="57">
        <f>COUNTA(B9:B20)</f>
        <v>6</v>
      </c>
      <c r="C6" s="57"/>
      <c r="D6" s="58">
        <f>IFERROR(AVERAGE(G9:G20),0)</f>
        <v>0.77500000000000002</v>
      </c>
      <c r="E6" s="58"/>
      <c r="F6" s="59">
        <f>SUM(H9:H20)</f>
        <v>12</v>
      </c>
      <c r="G6" s="59"/>
      <c r="H6" s="60">
        <f>SUM(I9:I20)</f>
        <v>2520</v>
      </c>
      <c r="I6" s="60"/>
    </row>
    <row r="8" spans="2:11" ht="30" customHeight="1" x14ac:dyDescent="0.25">
      <c r="B8" s="22" t="s">
        <v>23</v>
      </c>
      <c r="C8" s="22" t="s">
        <v>21</v>
      </c>
      <c r="D8" s="22" t="s">
        <v>135</v>
      </c>
      <c r="E8" s="22" t="s">
        <v>136</v>
      </c>
      <c r="F8" s="22" t="s">
        <v>137</v>
      </c>
      <c r="G8" s="22" t="s">
        <v>138</v>
      </c>
      <c r="H8" s="22" t="s">
        <v>139</v>
      </c>
      <c r="I8" s="22" t="s">
        <v>59</v>
      </c>
      <c r="J8" s="22" t="s">
        <v>140</v>
      </c>
      <c r="K8" s="22" t="s">
        <v>141</v>
      </c>
    </row>
    <row r="9" spans="2:11" ht="18.75" customHeight="1" x14ac:dyDescent="0.25">
      <c r="B9" s="23" t="s">
        <v>24</v>
      </c>
      <c r="C9" s="17" t="s">
        <v>22</v>
      </c>
      <c r="D9" s="24">
        <v>46399</v>
      </c>
      <c r="E9" s="25" t="s">
        <v>142</v>
      </c>
      <c r="F9" s="26">
        <v>46850</v>
      </c>
      <c r="G9" s="27">
        <v>0.86</v>
      </c>
      <c r="H9" s="28">
        <v>2</v>
      </c>
      <c r="I9" s="29">
        <v>320</v>
      </c>
      <c r="J9" s="24">
        <v>46919</v>
      </c>
      <c r="K9" s="30" t="str">
        <f t="shared" ref="K9:K20" si="0">IF(B9="","",IF(G9&lt;0.5,"Intervention requise",IF(OR(G9&lt;0.75,H9&gt;0),"À surveiller","Conforme")))</f>
        <v>À surveiller</v>
      </c>
    </row>
    <row r="10" spans="2:11" ht="18.75" customHeight="1" x14ac:dyDescent="0.25">
      <c r="B10" s="31" t="s">
        <v>143</v>
      </c>
      <c r="C10" s="32" t="s">
        <v>144</v>
      </c>
      <c r="D10" s="33">
        <v>46396</v>
      </c>
      <c r="E10" s="34" t="s">
        <v>142</v>
      </c>
      <c r="F10" s="35">
        <v>78120</v>
      </c>
      <c r="G10" s="36">
        <v>0.72</v>
      </c>
      <c r="H10" s="37">
        <v>3</v>
      </c>
      <c r="I10" s="38">
        <v>540</v>
      </c>
      <c r="J10" s="33">
        <v>46449</v>
      </c>
      <c r="K10" s="39" t="str">
        <f t="shared" si="0"/>
        <v>À surveiller</v>
      </c>
    </row>
    <row r="11" spans="2:11" ht="18.75" customHeight="1" x14ac:dyDescent="0.25">
      <c r="B11" s="23" t="s">
        <v>145</v>
      </c>
      <c r="C11" s="17" t="s">
        <v>146</v>
      </c>
      <c r="D11" s="24">
        <v>46402</v>
      </c>
      <c r="E11" s="25" t="s">
        <v>147</v>
      </c>
      <c r="F11" s="26">
        <v>32450</v>
      </c>
      <c r="G11" s="27">
        <v>0.95</v>
      </c>
      <c r="H11" s="28">
        <v>0</v>
      </c>
      <c r="I11" s="29">
        <v>0</v>
      </c>
      <c r="J11" s="24">
        <v>47078</v>
      </c>
      <c r="K11" s="30" t="str">
        <f t="shared" si="0"/>
        <v>Conforme</v>
      </c>
    </row>
    <row r="12" spans="2:11" ht="18.75" customHeight="1" x14ac:dyDescent="0.25">
      <c r="B12" s="31" t="s">
        <v>148</v>
      </c>
      <c r="C12" s="32" t="s">
        <v>149</v>
      </c>
      <c r="D12" s="33">
        <v>46405</v>
      </c>
      <c r="E12" s="34" t="s">
        <v>142</v>
      </c>
      <c r="F12" s="35">
        <v>121300</v>
      </c>
      <c r="G12" s="36">
        <v>0.48</v>
      </c>
      <c r="H12" s="37">
        <v>5</v>
      </c>
      <c r="I12" s="38">
        <v>1250</v>
      </c>
      <c r="J12" s="33">
        <v>46428</v>
      </c>
      <c r="K12" s="39" t="str">
        <f t="shared" si="0"/>
        <v>Intervention requise</v>
      </c>
    </row>
    <row r="13" spans="2:11" ht="18.75" customHeight="1" x14ac:dyDescent="0.25">
      <c r="B13" s="23" t="s">
        <v>150</v>
      </c>
      <c r="C13" s="17" t="s">
        <v>151</v>
      </c>
      <c r="D13" s="24">
        <v>46409</v>
      </c>
      <c r="E13" s="25" t="s">
        <v>142</v>
      </c>
      <c r="F13" s="26">
        <v>95400</v>
      </c>
      <c r="G13" s="27">
        <v>0.66</v>
      </c>
      <c r="H13" s="28">
        <v>2</v>
      </c>
      <c r="I13" s="29">
        <v>410</v>
      </c>
      <c r="J13" s="24">
        <v>46660</v>
      </c>
      <c r="K13" s="30" t="str">
        <f t="shared" si="0"/>
        <v>À surveiller</v>
      </c>
    </row>
    <row r="14" spans="2:11" ht="18.75" customHeight="1" x14ac:dyDescent="0.25">
      <c r="B14" s="31" t="s">
        <v>152</v>
      </c>
      <c r="C14" s="32" t="s">
        <v>153</v>
      </c>
      <c r="D14" s="33">
        <v>46412</v>
      </c>
      <c r="E14" s="34" t="s">
        <v>147</v>
      </c>
      <c r="F14" s="35">
        <v>15600</v>
      </c>
      <c r="G14" s="36">
        <v>0.98</v>
      </c>
      <c r="H14" s="37">
        <v>0</v>
      </c>
      <c r="I14" s="38">
        <v>0</v>
      </c>
      <c r="J14" s="33">
        <v>47250</v>
      </c>
      <c r="K14" s="39" t="str">
        <f t="shared" si="0"/>
        <v>Conforme</v>
      </c>
    </row>
    <row r="15" spans="2:11" ht="18.75" customHeight="1" x14ac:dyDescent="0.25">
      <c r="B15" s="23"/>
      <c r="C15" s="17"/>
      <c r="D15" s="24"/>
      <c r="E15" s="25"/>
      <c r="F15" s="26"/>
      <c r="G15" s="27"/>
      <c r="H15" s="28"/>
      <c r="I15" s="29"/>
      <c r="J15" s="24"/>
      <c r="K15" s="30" t="str">
        <f t="shared" si="0"/>
        <v/>
      </c>
    </row>
    <row r="16" spans="2:11" ht="18.75" customHeight="1" x14ac:dyDescent="0.25">
      <c r="B16" s="31"/>
      <c r="C16" s="32"/>
      <c r="D16" s="33"/>
      <c r="E16" s="34"/>
      <c r="F16" s="35"/>
      <c r="G16" s="36"/>
      <c r="H16" s="37"/>
      <c r="I16" s="38"/>
      <c r="J16" s="33"/>
      <c r="K16" s="39" t="str">
        <f t="shared" si="0"/>
        <v/>
      </c>
    </row>
    <row r="17" spans="2:11" ht="18.75" customHeight="1" x14ac:dyDescent="0.25">
      <c r="B17" s="23"/>
      <c r="C17" s="17"/>
      <c r="D17" s="24"/>
      <c r="E17" s="25"/>
      <c r="F17" s="26"/>
      <c r="G17" s="27"/>
      <c r="H17" s="28"/>
      <c r="I17" s="29"/>
      <c r="J17" s="24"/>
      <c r="K17" s="30" t="str">
        <f t="shared" si="0"/>
        <v/>
      </c>
    </row>
    <row r="18" spans="2:11" ht="18.75" customHeight="1" x14ac:dyDescent="0.25">
      <c r="B18" s="31"/>
      <c r="C18" s="32"/>
      <c r="D18" s="33"/>
      <c r="E18" s="34"/>
      <c r="F18" s="35"/>
      <c r="G18" s="36"/>
      <c r="H18" s="37"/>
      <c r="I18" s="38"/>
      <c r="J18" s="33"/>
      <c r="K18" s="39" t="str">
        <f t="shared" si="0"/>
        <v/>
      </c>
    </row>
    <row r="19" spans="2:11" ht="18.75" customHeight="1" x14ac:dyDescent="0.25">
      <c r="B19" s="23"/>
      <c r="C19" s="17"/>
      <c r="D19" s="24"/>
      <c r="E19" s="25"/>
      <c r="F19" s="26"/>
      <c r="G19" s="27"/>
      <c r="H19" s="28"/>
      <c r="I19" s="29"/>
      <c r="J19" s="24"/>
      <c r="K19" s="30" t="str">
        <f t="shared" si="0"/>
        <v/>
      </c>
    </row>
    <row r="20" spans="2:11" ht="18.75" customHeight="1" x14ac:dyDescent="0.25">
      <c r="B20" s="31"/>
      <c r="C20" s="32"/>
      <c r="D20" s="33"/>
      <c r="E20" s="34"/>
      <c r="F20" s="35"/>
      <c r="G20" s="36"/>
      <c r="H20" s="37"/>
      <c r="I20" s="38"/>
      <c r="J20" s="33"/>
      <c r="K20" s="39" t="str">
        <f t="shared" si="0"/>
        <v/>
      </c>
    </row>
  </sheetData>
  <mergeCells count="10">
    <mergeCell ref="B6:C6"/>
    <mergeCell ref="D6:E6"/>
    <mergeCell ref="F6:G6"/>
    <mergeCell ref="H6:I6"/>
    <mergeCell ref="B2:K2"/>
    <mergeCell ref="B3:K3"/>
    <mergeCell ref="B5:C5"/>
    <mergeCell ref="D5:E5"/>
    <mergeCell ref="F5:G5"/>
    <mergeCell ref="H5:I5"/>
  </mergeCells>
  <conditionalFormatting sqref="G9:G20">
    <cfRule type="expression" dxfId="6" priority="5">
      <formula>AND(G9&lt;&gt;"",G9&lt;0.5)</formula>
    </cfRule>
    <cfRule type="expression" dxfId="5" priority="6">
      <formula>AND(G9&lt;&gt;"",G9&gt;=0.9)</formula>
    </cfRule>
  </conditionalFormatting>
  <conditionalFormatting sqref="I9:I20">
    <cfRule type="cellIs" dxfId="4" priority="7" operator="greaterThan">
      <formula>0</formula>
    </cfRule>
  </conditionalFormatting>
  <conditionalFormatting sqref="J9:J20">
    <cfRule type="expression" dxfId="3" priority="8">
      <formula>AND(J9&lt;&gt;"",J9&lt;DATE(2027,7,1))</formula>
    </cfRule>
  </conditionalFormatting>
  <conditionalFormatting sqref="K9:K20">
    <cfRule type="cellIs" dxfId="2" priority="2" operator="equal">
      <formula>"Conforme"</formula>
    </cfRule>
    <cfRule type="cellIs" dxfId="1" priority="3" operator="equal">
      <formula>"À surveiller"</formula>
    </cfRule>
    <cfRule type="cellIs" dxfId="0" priority="4" operator="equal">
      <formula>"Intervention requise"</formula>
    </cfRule>
  </conditionalFormatting>
  <dataValidations count="2">
    <dataValidation type="list" allowBlank="1" sqref="E9:E20" xr:uid="{00000000-0002-0000-0200-000000000000}">
      <formula1>"Départ,Retour"</formula1>
      <formula2>0</formula2>
    </dataValidation>
    <dataValidation type="decimal" allowBlank="1" showErrorMessage="1" errorTitle="Indice invalide" error="Saisissez un indice entre 0 % et 100 % (ex. 0,85)." sqref="G9:G20" xr:uid="{00000000-0002-0000-0200-000001000000}">
      <formula1>0</formula1>
      <formula2>1</formula2>
    </dataValidation>
  </dataValidations>
  <pageMargins left="0.75" right="0.75" top="1" bottom="1" header="0.511811023622047" footer="0.511811023622047"/>
  <pageSetup fitToHeight="0"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9822B"/>
  </sheetPr>
  <dimension ref="B2:I11"/>
  <sheetViews>
    <sheetView showGridLines="0" zoomScaleNormal="100" workbookViewId="0"/>
  </sheetViews>
  <sheetFormatPr baseColWidth="10" defaultColWidth="8.7109375" defaultRowHeight="15" x14ac:dyDescent="0.25"/>
  <cols>
    <col min="1" max="1" width="2.140625" customWidth="1"/>
    <col min="2" max="2" width="18" customWidth="1"/>
    <col min="3" max="3" width="10" customWidth="1"/>
    <col min="4" max="4" width="3" customWidth="1"/>
    <col min="5" max="5" width="16" customWidth="1"/>
    <col min="6" max="6" width="3" customWidth="1"/>
    <col min="7" max="7" width="16" customWidth="1"/>
    <col min="8" max="8" width="3" customWidth="1"/>
    <col min="9" max="9" width="16" customWidth="1"/>
    <col min="10" max="10" width="2.140625" customWidth="1"/>
  </cols>
  <sheetData>
    <row r="2" spans="2:9" ht="31.5" customHeight="1" x14ac:dyDescent="0.25">
      <c r="B2" s="14" t="s">
        <v>154</v>
      </c>
      <c r="C2" s="14"/>
      <c r="D2" s="14"/>
      <c r="E2" s="14"/>
      <c r="F2" s="14"/>
      <c r="G2" s="14"/>
      <c r="H2" s="14"/>
      <c r="I2" s="14"/>
    </row>
    <row r="3" spans="2:9" x14ac:dyDescent="0.25">
      <c r="B3" s="40" t="s">
        <v>155</v>
      </c>
      <c r="C3" s="41" t="s">
        <v>156</v>
      </c>
      <c r="E3" s="40" t="s">
        <v>157</v>
      </c>
      <c r="G3" s="40" t="s">
        <v>25</v>
      </c>
      <c r="I3" s="40" t="s">
        <v>27</v>
      </c>
    </row>
    <row r="4" spans="2:9" x14ac:dyDescent="0.25">
      <c r="B4" s="42" t="s">
        <v>62</v>
      </c>
      <c r="C4" s="43">
        <v>4</v>
      </c>
      <c r="E4" s="42" t="s">
        <v>158</v>
      </c>
      <c r="G4" s="42" t="s">
        <v>26</v>
      </c>
      <c r="I4" s="42" t="s">
        <v>159</v>
      </c>
    </row>
    <row r="5" spans="2:9" x14ac:dyDescent="0.25">
      <c r="B5" s="42" t="s">
        <v>64</v>
      </c>
      <c r="C5" s="43">
        <v>3</v>
      </c>
      <c r="E5" s="42" t="s">
        <v>160</v>
      </c>
      <c r="G5" s="42" t="s">
        <v>161</v>
      </c>
      <c r="I5" s="42" t="s">
        <v>28</v>
      </c>
    </row>
    <row r="6" spans="2:9" x14ac:dyDescent="0.25">
      <c r="B6" s="42" t="s">
        <v>75</v>
      </c>
      <c r="C6" s="43">
        <v>2</v>
      </c>
      <c r="E6" s="42" t="s">
        <v>162</v>
      </c>
      <c r="G6" s="42" t="s">
        <v>163</v>
      </c>
      <c r="I6" s="42" t="s">
        <v>164</v>
      </c>
    </row>
    <row r="7" spans="2:9" x14ac:dyDescent="0.25">
      <c r="B7" s="42" t="s">
        <v>65</v>
      </c>
      <c r="C7" s="43">
        <v>1</v>
      </c>
      <c r="E7" s="42" t="s">
        <v>43</v>
      </c>
      <c r="G7" s="42" t="s">
        <v>165</v>
      </c>
      <c r="I7" s="42" t="s">
        <v>166</v>
      </c>
    </row>
    <row r="8" spans="2:9" x14ac:dyDescent="0.25">
      <c r="B8" s="42" t="s">
        <v>113</v>
      </c>
      <c r="C8" s="43">
        <v>0</v>
      </c>
      <c r="E8" s="42" t="s">
        <v>41</v>
      </c>
      <c r="G8" s="42" t="s">
        <v>167</v>
      </c>
      <c r="I8" s="42" t="s">
        <v>168</v>
      </c>
    </row>
    <row r="11" spans="2:9" ht="43.5" customHeight="1" x14ac:dyDescent="0.25">
      <c r="B11" s="61" t="s">
        <v>169</v>
      </c>
      <c r="C11" s="61"/>
      <c r="D11" s="61"/>
      <c r="E11" s="61"/>
      <c r="F11" s="61"/>
      <c r="G11" s="61"/>
      <c r="H11" s="61"/>
      <c r="I11" s="61"/>
    </row>
  </sheetData>
  <mergeCells count="2">
    <mergeCell ref="B2:I2"/>
    <mergeCell ref="B11:I11"/>
  </mergeCells>
  <pageMargins left="0.75" right="0.75" top="1" bottom="1"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Fiche état des lieux</vt:lpstr>
      <vt:lpstr>Mode d'emploi</vt:lpstr>
      <vt:lpstr>Suivi du parc</vt:lpstr>
      <vt:lpstr>Paramètres</vt:lpstr>
      <vt:lpstr>'Fiche état des lieux'!Druckbereich</vt:lpstr>
      <vt:lpstr>Etats</vt:lpstr>
      <vt:lpstr>ScoresEtat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1</cp:revision>
  <dcterms:created xsi:type="dcterms:W3CDTF">2026-09-24T08:47:50Z</dcterms:created>
  <dcterms:modified xsi:type="dcterms:W3CDTF">2026-09-27T17:18:19Z</dcterms:modified>
  <dc:language>en-US</dc:language>
</cp:coreProperties>
</file>