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_rels/drawing2.xml.rels" ContentType="application/vnd.openxmlformats-package.relationships+xml"/>
  <Override PartName="/xl/drawings/drawing1.xml" ContentType="application/vnd.openxmlformats-officedocument.drawing+xml"/>
  <Override PartName="/xl/drawings/vmlDrawing1.vml" ContentType="application/vnd.openxmlformats-officedocument.vmlDrawing"/>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ivi des candidatures" sheetId="1" state="visible" r:id="rId3"/>
    <sheet name="Tableau de bord" sheetId="2" state="visible" r:id="rId4"/>
    <sheet name="Paramètres" sheetId="3" state="visible" r:id="rId5"/>
    <sheet name="Guide d'utilisation" sheetId="4" state="visible" r:id="rId6"/>
  </sheets>
  <definedNames>
    <definedName function="false" hidden="false" localSheetId="0" name="_xlnm.Print_Titles" vbProcedure="false">'Suivi des candidatures'!$1:$8</definedName>
    <definedName function="false" hidden="true" localSheetId="0" name="_xlnm._FilterDatabase" vbProcedure="false">'Suivi des candidatures'!$B$8:$Q$108</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Unknown Author</author>
  </authors>
  <commentList>
    <comment ref="B8" authorId="0">
      <text>
        <r>
          <rPr>
            <sz val="10"/>
            <rFont val="Arial"/>
            <family val="2"/>
          </rPr>
          <t xml:space="preserve">Référence générée automatiquement dès qu'une entreprise est saisie.</t>
        </r>
      </text>
    </comment>
    <comment ref="M8" authorId="0">
      <text>
        <r>
          <rPr>
            <sz val="10"/>
            <rFont val="Arial"/>
            <family val="2"/>
          </rPr>
          <t xml:space="preserve">Délai automatique = date de référence − date de candidature (en jours).</t>
        </r>
      </text>
    </comment>
    <comment ref="N8" authorId="0">
      <text>
        <r>
          <rPr>
            <sz val="10"/>
            <rFont val="Arial"/>
            <family val="2"/>
          </rPr>
          <t xml:space="preserve">Alerte automatique : « À relancer » si la candidature est Envoyée/Relancée depuis plus que le seuil.</t>
        </r>
      </text>
    </comment>
  </commentList>
</comments>
</file>

<file path=xl/sharedStrings.xml><?xml version="1.0" encoding="utf-8"?>
<sst xmlns="http://schemas.openxmlformats.org/spreadsheetml/2006/main" count="300" uniqueCount="197">
  <si>
    <t xml:space="preserve">RECHERCHE D'EMPLOI</t>
  </si>
  <si>
    <t xml:space="preserve">CANDIDATURES</t>
  </si>
  <si>
    <t xml:space="preserve">À RELANCER</t>
  </si>
  <si>
    <t xml:space="preserve">Suivi des candidatures</t>
  </si>
  <si>
    <t xml:space="preserve">Une ligne par candidature — centralisez, relancez au bon moment, suivez votre progression.</t>
  </si>
  <si>
    <t xml:space="preserve">Date de référence :</t>
  </si>
  <si>
    <t xml:space="preserve">· Relance conseillée après</t>
  </si>
  <si>
    <t xml:space="preserve">jours sans réponse</t>
  </si>
  <si>
    <t xml:space="preserve">Réf.</t>
  </si>
  <si>
    <t xml:space="preserve">Entreprise</t>
  </si>
  <si>
    <t xml:space="preserve">Poste visé</t>
  </si>
  <si>
    <t xml:space="preserve">Lieu</t>
  </si>
  <si>
    <t xml:space="preserve">Source</t>
  </si>
  <si>
    <t xml:space="preserve">Contrat</t>
  </si>
  <si>
    <t xml:space="preserve">Date candidature</t>
  </si>
  <si>
    <t xml:space="preserve">Salaire brut annuel</t>
  </si>
  <si>
    <t xml:space="preserve">Statut</t>
  </si>
  <si>
    <t xml:space="preserve">Date entretien</t>
  </si>
  <si>
    <t xml:space="preserve">Délai (j)</t>
  </si>
  <si>
    <t xml:space="preserve">Alerte relance</t>
  </si>
  <si>
    <t xml:space="preserve">Contact</t>
  </si>
  <si>
    <t xml:space="preserve">Coordonnées</t>
  </si>
  <si>
    <t xml:space="preserve">Lien de l'offre</t>
  </si>
  <si>
    <t xml:space="preserve">Notes / prochaine action</t>
  </si>
  <si>
    <t xml:space="preserve">Groupe Solveig</t>
  </si>
  <si>
    <t xml:space="preserve">Chef de projet marketing</t>
  </si>
  <si>
    <t xml:space="preserve">Lyon</t>
  </si>
  <si>
    <t xml:space="preserve">LinkedIn</t>
  </si>
  <si>
    <t xml:space="preserve">CDI</t>
  </si>
  <si>
    <t xml:space="preserve">Refusée</t>
  </si>
  <si>
    <t xml:space="preserve">Camille Roy</t>
  </si>
  <si>
    <t xml:space="preserve">c.roy@solveig-rh.fr</t>
  </si>
  <si>
    <t xml:space="preserve">Réponse négative après CV</t>
  </si>
  <si>
    <t xml:space="preserve">Atlas Digital</t>
  </si>
  <si>
    <t xml:space="preserve">Développeur front-end</t>
  </si>
  <si>
    <t xml:space="preserve">Paris / Télétravail</t>
  </si>
  <si>
    <t xml:space="preserve">Welcome to the Jungle</t>
  </si>
  <si>
    <t xml:space="preserve">Entretien</t>
  </si>
  <si>
    <t xml:space="preserve">Yann Mercier</t>
  </si>
  <si>
    <t xml:space="preserve">recrutement@atlas-digital.fr</t>
  </si>
  <si>
    <t xml:space="preserve">https://exemple.fr/offre-001</t>
  </si>
  <si>
    <t xml:space="preserve">2e entretien à préparer</t>
  </si>
  <si>
    <t xml:space="preserve">Novéa Conseil</t>
  </si>
  <si>
    <t xml:space="preserve">Consultant junior</t>
  </si>
  <si>
    <t xml:space="preserve">Paris</t>
  </si>
  <si>
    <t xml:space="preserve">APEC</t>
  </si>
  <si>
    <t xml:space="preserve">Sans suite</t>
  </si>
  <si>
    <t xml:space="preserve">https://exemple.fr/offre-002</t>
  </si>
  <si>
    <t xml:space="preserve">Aucun retour</t>
  </si>
  <si>
    <t xml:space="preserve">Maison Perrault</t>
  </si>
  <si>
    <t xml:space="preserve">Assistant commercial</t>
  </si>
  <si>
    <t xml:space="preserve">Bordeaux</t>
  </si>
  <si>
    <t xml:space="preserve">Indeed</t>
  </si>
  <si>
    <t xml:space="preserve">CDD</t>
  </si>
  <si>
    <t xml:space="preserve">Élodie Blanc</t>
  </si>
  <si>
    <t xml:space="preserve">Profil non retenu</t>
  </si>
  <si>
    <t xml:space="preserve">TechnoRive</t>
  </si>
  <si>
    <t xml:space="preserve">Data analyst</t>
  </si>
  <si>
    <t xml:space="preserve">Nantes</t>
  </si>
  <si>
    <t xml:space="preserve">Offre reçue</t>
  </si>
  <si>
    <t xml:space="preserve">Sofiane Berti</t>
  </si>
  <si>
    <t xml:space="preserve">s.berti@technorive.fr</t>
  </si>
  <si>
    <t xml:space="preserve">Offre à 44 k€ — à négocier</t>
  </si>
  <si>
    <t xml:space="preserve">Studio Lumen</t>
  </si>
  <si>
    <t xml:space="preserve">UX designer</t>
  </si>
  <si>
    <t xml:space="preserve">Lille</t>
  </si>
  <si>
    <t xml:space="preserve">Site entreprise</t>
  </si>
  <si>
    <t xml:space="preserve">Marie Faure</t>
  </si>
  <si>
    <t xml:space="preserve">https://exemple.fr/offre-003</t>
  </si>
  <si>
    <t xml:space="preserve">Test de design envoyé</t>
  </si>
  <si>
    <t xml:space="preserve">Cabinet Vasseur</t>
  </si>
  <si>
    <t xml:space="preserve">Chargé de recrutement</t>
  </si>
  <si>
    <t xml:space="preserve">Cabinet de recrutement</t>
  </si>
  <si>
    <t xml:space="preserve">Relancée</t>
  </si>
  <si>
    <t xml:space="preserve">Paul Vasseur</t>
  </si>
  <si>
    <t xml:space="preserve">contact@cabinet-vasseur.fr</t>
  </si>
  <si>
    <t xml:space="preserve">Relance envoyée le 20/02</t>
  </si>
  <si>
    <t xml:space="preserve">GreenFlow</t>
  </si>
  <si>
    <t xml:space="preserve">Ingénieur environnement</t>
  </si>
  <si>
    <t xml:space="preserve">Grenoble</t>
  </si>
  <si>
    <t xml:space="preserve">France Travail</t>
  </si>
  <si>
    <t xml:space="preserve">Envoyée</t>
  </si>
  <si>
    <t xml:space="preserve">https://exemple.fr/offre-004</t>
  </si>
  <si>
    <t xml:space="preserve">Orbit Média</t>
  </si>
  <si>
    <t xml:space="preserve">Community manager</t>
  </si>
  <si>
    <t xml:space="preserve">Télétravail</t>
  </si>
  <si>
    <t xml:space="preserve">Delmas &amp; Fils</t>
  </si>
  <si>
    <t xml:space="preserve">Comptable</t>
  </si>
  <si>
    <t xml:space="preserve">Toulouse</t>
  </si>
  <si>
    <t xml:space="preserve">Candidature spontanée</t>
  </si>
  <si>
    <t xml:space="preserve">Nadia Chalon</t>
  </si>
  <si>
    <t xml:space="preserve">rh@delmas-fils.fr</t>
  </si>
  <si>
    <t xml:space="preserve">Pixel &amp; Co</t>
  </si>
  <si>
    <t xml:space="preserve">Product manager</t>
  </si>
  <si>
    <t xml:space="preserve">Cooptation</t>
  </si>
  <si>
    <t xml:space="preserve">Thomas Girard</t>
  </si>
  <si>
    <t xml:space="preserve">Recommandé par un ancien collègue</t>
  </si>
  <si>
    <t xml:space="preserve">Alba Santé</t>
  </si>
  <si>
    <t xml:space="preserve">Assistant RH</t>
  </si>
  <si>
    <t xml:space="preserve">Marseille</t>
  </si>
  <si>
    <t xml:space="preserve">Alternance</t>
  </si>
  <si>
    <t xml:space="preserve">https://exemple.fr/offre-005</t>
  </si>
  <si>
    <t xml:space="preserve">Nordis Logistics</t>
  </si>
  <si>
    <t xml:space="preserve">Responsable logistique</t>
  </si>
  <si>
    <t xml:space="preserve">Acceptée</t>
  </si>
  <si>
    <t xml:space="preserve">Hélène Dubreuil</t>
  </si>
  <si>
    <t xml:space="preserve">h.dubreuil@nordis.fr</t>
  </si>
  <si>
    <t xml:space="preserve">Prise de poste le 01/04 !</t>
  </si>
  <si>
    <t xml:space="preserve">Vega Studio</t>
  </si>
  <si>
    <t xml:space="preserve">Motion designer</t>
  </si>
  <si>
    <t xml:space="preserve">Freelance</t>
  </si>
  <si>
    <t xml:space="preserve">hello@vega-studio.fr</t>
  </si>
  <si>
    <t xml:space="preserve">Horizon Bank</t>
  </si>
  <si>
    <t xml:space="preserve">Analyste financier</t>
  </si>
  <si>
    <t xml:space="preserve">https://exemple.fr/offre-006</t>
  </si>
  <si>
    <t xml:space="preserve">La Fabrique</t>
  </si>
  <si>
    <t xml:space="preserve">Chef de produit</t>
  </si>
  <si>
    <t xml:space="preserve">Léa Moret</t>
  </si>
  <si>
    <t xml:space="preserve">Solaris Énergie</t>
  </si>
  <si>
    <t xml:space="preserve">Technicien SAV</t>
  </si>
  <si>
    <t xml:space="preserve">À envoyer</t>
  </si>
  <si>
    <t xml:space="preserve">https://exemple.fr/offre-007</t>
  </si>
  <si>
    <t xml:space="preserve">Finaliser la lettre de motivation</t>
  </si>
  <si>
    <t xml:space="preserve">Média Plus</t>
  </si>
  <si>
    <t xml:space="preserve">Rédacteur web</t>
  </si>
  <si>
    <t xml:space="preserve">PILOTAGE</t>
  </si>
  <si>
    <t xml:space="preserve">Tableau de bord</t>
  </si>
  <si>
    <t xml:space="preserve">Vue d'ensemble de votre recherche — indicateurs calculés automatiquement, aucune saisie ici.</t>
  </si>
  <si>
    <t xml:space="preserve">RÉPONSES REÇUES</t>
  </si>
  <si>
    <t xml:space="preserve">ENTRETIENS</t>
  </si>
  <si>
    <t xml:space="preserve">OFFRES</t>
  </si>
  <si>
    <t xml:space="preserve">TAUX DE RÉPONSE</t>
  </si>
  <si>
    <t xml:space="preserve">TAUX D'ENTRETIEN</t>
  </si>
  <si>
    <t xml:space="preserve">ACCEPTÉE(S)</t>
  </si>
  <si>
    <t xml:space="preserve">ENTONNOIR DE RECHERCHE</t>
  </si>
  <si>
    <t xml:space="preserve">RÉPARTITION PAR STATUT</t>
  </si>
  <si>
    <t xml:space="preserve">CANDIDATURES PAR SOURCE</t>
  </si>
  <si>
    <t xml:space="preserve">CANDIDATURES PAR MOIS</t>
  </si>
  <si>
    <t xml:space="preserve">Étape</t>
  </si>
  <si>
    <t xml:space="preserve">Nombre</t>
  </si>
  <si>
    <t xml:space="preserve">Nb</t>
  </si>
  <si>
    <t xml:space="preserve">Mois</t>
  </si>
  <si>
    <t xml:space="preserve">Envoyées</t>
  </si>
  <si>
    <t xml:space="preserve">Janv. 2027</t>
  </si>
  <si>
    <t xml:space="preserve">Réponses</t>
  </si>
  <si>
    <t xml:space="preserve">Févr. 2027</t>
  </si>
  <si>
    <t xml:space="preserve">Entretiens</t>
  </si>
  <si>
    <t xml:space="preserve">Mars 2027</t>
  </si>
  <si>
    <t xml:space="preserve">Offres</t>
  </si>
  <si>
    <t xml:space="preserve">Avr. 2027</t>
  </si>
  <si>
    <t xml:space="preserve">Mai 2027</t>
  </si>
  <si>
    <t xml:space="preserve">Juin 2027</t>
  </si>
  <si>
    <t xml:space="preserve">Autre</t>
  </si>
  <si>
    <t xml:space="preserve">CONFIGURATION</t>
  </si>
  <si>
    <t xml:space="preserve">Paramètres</t>
  </si>
  <si>
    <t xml:space="preserve">Réglages et listes de référence utilisés par le suivi et le tableau de bord.</t>
  </si>
  <si>
    <t xml:space="preserve">Date de référence</t>
  </si>
  <si>
    <t xml:space="preserve">Seuil de relance (jours)</t>
  </si>
  <si>
    <t xml:space="preserve">La date de référence sert au calcul du délai et des relances. Le seuil indique après combien de jours sans réponse une candidature doit être relancée. Astuce : saisissez =AUJOURDHUI() dans la date de référence pour une mise à jour automatique.</t>
  </si>
  <si>
    <t xml:space="preserve">Type de contrat</t>
  </si>
  <si>
    <t xml:space="preserve">Stage</t>
  </si>
  <si>
    <t xml:space="preserve">Intérim</t>
  </si>
  <si>
    <t xml:space="preserve">AIDE</t>
  </si>
  <si>
    <t xml:space="preserve">Guide d'utilisation</t>
  </si>
  <si>
    <t xml:space="preserve">Comment suivre efficacement vos candidatures et ne manquer aucune relance.</t>
  </si>
  <si>
    <t xml:space="preserve">À QUOI SERT CE CLASSEUR ?</t>
  </si>
  <si>
    <t xml:space="preserve">Ce classeur centralise toute votre recherche d'emploi : une ligne par candidature, un statut clair, des relances au bon moment et un tableau de bord qui mesure votre progression. Vous saisissez l'essentiel une fois, le reste se calcule tout seul.</t>
  </si>
  <si>
    <t xml:space="preserve">LES ONGLETS</t>
  </si>
  <si>
    <t xml:space="preserve">Votre base : une ligne par candidature. C'est ici que vous travaillez au quotidien.</t>
  </si>
  <si>
    <t xml:space="preserve">Indicateurs, entonnoir et graphiques calculés automatiquement. Aucune saisie.</t>
  </si>
  <si>
    <t xml:space="preserve">Date de référence, seuil de relance et listes déroulantes à personnaliser.</t>
  </si>
  <si>
    <t xml:space="preserve">COMMENT L'UTILISER ?</t>
  </si>
  <si>
    <t xml:space="preserve">1. Réglez les paramètres</t>
  </si>
  <si>
    <t xml:space="preserve">Indiquez la date de référence (ou =AUJOURDHUI()) et le nombre de jours avant relance.</t>
  </si>
  <si>
    <t xml:space="preserve">2. Saisissez vos candidatures</t>
  </si>
  <si>
    <t xml:space="preserve">Entreprise, poste, source, date d'envoi, salaire visé, statut… La référence se crée seule.</t>
  </si>
  <si>
    <t xml:space="preserve">3. Mettez à jour le statut</t>
  </si>
  <si>
    <t xml:space="preserve">Faites évoluer le statut au fil des réponses : Envoyée → Entretien → Offre reçue → Acceptée.</t>
  </si>
  <si>
    <t xml:space="preserve">4. Surveillez les relances</t>
  </si>
  <si>
    <t xml:space="preserve">La colonne Alerte affiche « À relancer » dès que le délai dépasse votre seuil.</t>
  </si>
  <si>
    <t xml:space="preserve">5. Lisez le tableau de bord</t>
  </si>
  <si>
    <t xml:space="preserve">Un point de 15 minutes par semaine suffit pour ajuster votre stratégie.</t>
  </si>
  <si>
    <t xml:space="preserve">LES STATUTS</t>
  </si>
  <si>
    <t xml:space="preserve">Candidature repérée mais pas encore envoyée.</t>
  </si>
  <si>
    <t xml:space="preserve">CV et lettre envoyés, en attente de réponse.</t>
  </si>
  <si>
    <t xml:space="preserve">Vous avez relancé le recruteur.</t>
  </si>
  <si>
    <t xml:space="preserve">Vous avez décroché un entretien.</t>
  </si>
  <si>
    <t xml:space="preserve">Une proposition vous a été faite.</t>
  </si>
  <si>
    <t xml:space="preserve">Vous avez accepté l'offre. Bravo !</t>
  </si>
  <si>
    <t xml:space="preserve">Candidature non retenue.</t>
  </si>
  <si>
    <t xml:space="preserve">Aucune réponse malgré vos relances.</t>
  </si>
  <si>
    <t xml:space="preserve">ASTUCES</t>
  </si>
  <si>
    <t xml:space="preserve">→</t>
  </si>
  <si>
    <t xml:space="preserve">Ajoutez le lien de l'offre : les annonces disparaissent souvent au bout de quelques semaines.</t>
  </si>
  <si>
    <t xml:space="preserve">Filtrez la colonne Statut ou Alerte pour repérer d'un coup d'œil ce qui demande une action.</t>
  </si>
  <si>
    <t xml:space="preserve">Dupliquez la feuille de suivi pour archiver une période de recherche terminée.</t>
  </si>
  <si>
    <t xml:space="preserve">Les compteurs et graphiques se mettent à jour automatiquement, même après ajout de lignes.</t>
  </si>
</sst>
</file>

<file path=xl/styles.xml><?xml version="1.0" encoding="utf-8"?>
<styleSheet xmlns="http://schemas.openxmlformats.org/spreadsheetml/2006/main">
  <numFmts count="6">
    <numFmt numFmtId="164" formatCode="General"/>
    <numFmt numFmtId="165" formatCode="0"/>
    <numFmt numFmtId="166" formatCode="dd\/mm\/yyyy"/>
    <numFmt numFmtId="167" formatCode="General"/>
    <numFmt numFmtId="168" formatCode="#,##0&quot; €&quot;"/>
    <numFmt numFmtId="169" formatCode="0%"/>
  </numFmts>
  <fonts count="38">
    <font>
      <sz val="11"/>
      <color theme="1"/>
      <name val="Calibri"/>
      <family val="2"/>
      <charset val="1"/>
    </font>
    <font>
      <sz val="10"/>
      <name val="Arial"/>
      <family val="0"/>
    </font>
    <font>
      <sz val="10"/>
      <name val="Arial"/>
      <family val="0"/>
    </font>
    <font>
      <sz val="10"/>
      <name val="Arial"/>
      <family val="0"/>
    </font>
    <font>
      <b val="true"/>
      <sz val="9"/>
      <color rgb="FF4F46E5"/>
      <name val="Calibri"/>
      <family val="0"/>
      <charset val="1"/>
    </font>
    <font>
      <b val="true"/>
      <sz val="8.5"/>
      <color rgb="FF5A6274"/>
      <name val="Calibri"/>
      <family val="0"/>
      <charset val="1"/>
    </font>
    <font>
      <b val="true"/>
      <sz val="22"/>
      <color rgb="FF232A4D"/>
      <name val="Calibri"/>
      <family val="0"/>
      <charset val="1"/>
    </font>
    <font>
      <b val="true"/>
      <sz val="20"/>
      <color rgb="FF232A4D"/>
      <name val="Calibri"/>
      <family val="0"/>
      <charset val="1"/>
    </font>
    <font>
      <b val="true"/>
      <sz val="20"/>
      <color rgb="FFEF6C57"/>
      <name val="Calibri"/>
      <family val="0"/>
      <charset val="1"/>
    </font>
    <font>
      <i val="true"/>
      <sz val="10.5"/>
      <color rgb="FF5A6274"/>
      <name val="Calibri"/>
      <family val="0"/>
      <charset val="1"/>
    </font>
    <font>
      <b val="true"/>
      <sz val="9.5"/>
      <color rgb="FF232A4D"/>
      <name val="Calibri"/>
      <family val="0"/>
      <charset val="1"/>
    </font>
    <font>
      <b val="true"/>
      <sz val="9.5"/>
      <color rgb="FF4F46E5"/>
      <name val="Calibri"/>
      <family val="0"/>
      <charset val="1"/>
    </font>
    <font>
      <sz val="9.5"/>
      <color rgb="FF5A6274"/>
      <name val="Calibri"/>
      <family val="0"/>
      <charset val="1"/>
    </font>
    <font>
      <b val="true"/>
      <sz val="9.5"/>
      <color rgb="FFEF6C57"/>
      <name val="Calibri"/>
      <family val="0"/>
      <charset val="1"/>
    </font>
    <font>
      <b val="true"/>
      <sz val="9.5"/>
      <color rgb="FFFFFFFF"/>
      <name val="Calibri"/>
      <family val="0"/>
      <charset val="1"/>
    </font>
    <font>
      <b val="true"/>
      <sz val="10"/>
      <color rgb="FF232A4D"/>
      <name val="Calibri"/>
      <family val="0"/>
      <charset val="1"/>
    </font>
    <font>
      <sz val="10"/>
      <color rgb="FF232A4D"/>
      <name val="Calibri"/>
      <family val="0"/>
      <charset val="1"/>
    </font>
    <font>
      <sz val="9.5"/>
      <color rgb="FF4F46E5"/>
      <name val="Calibri"/>
      <family val="0"/>
      <charset val="1"/>
    </font>
    <font>
      <sz val="10"/>
      <name val="Arial"/>
      <family val="2"/>
    </font>
    <font>
      <b val="true"/>
      <sz val="22"/>
      <color rgb="FF7C6BF0"/>
      <name val="Calibri"/>
      <family val="0"/>
      <charset val="1"/>
    </font>
    <font>
      <b val="true"/>
      <sz val="22"/>
      <color rgb="FFC0871C"/>
      <name val="Calibri"/>
      <family val="0"/>
      <charset val="1"/>
    </font>
    <font>
      <b val="true"/>
      <sz val="22"/>
      <color rgb="FFEF6C57"/>
      <name val="Calibri"/>
      <family val="0"/>
      <charset val="1"/>
    </font>
    <font>
      <b val="true"/>
      <sz val="22"/>
      <color rgb="FF0F6B4E"/>
      <name val="Calibri"/>
      <family val="0"/>
      <charset val="1"/>
    </font>
    <font>
      <b val="true"/>
      <sz val="18"/>
      <color rgb="FF000000"/>
      <name val="Calibri"/>
      <family val="2"/>
    </font>
    <font>
      <sz val="10"/>
      <color rgb="FF000000"/>
      <name val="Calibri"/>
      <family val="2"/>
    </font>
    <font>
      <b val="true"/>
      <sz val="9"/>
      <color rgb="FF5A6274"/>
      <name val="Calibri"/>
      <family val="0"/>
      <charset val="1"/>
    </font>
    <font>
      <i val="true"/>
      <sz val="9.5"/>
      <color rgb="FF5A6274"/>
      <name val="Calibri"/>
      <family val="0"/>
      <charset val="1"/>
    </font>
    <font>
      <b val="true"/>
      <sz val="12"/>
      <color rgb="FF232A4D"/>
      <name val="Calibri"/>
      <family val="0"/>
      <charset val="1"/>
    </font>
    <font>
      <sz val="10.5"/>
      <color rgb="FF232A4D"/>
      <name val="Calibri"/>
      <family val="0"/>
      <charset val="1"/>
    </font>
    <font>
      <b val="true"/>
      <sz val="10.5"/>
      <color rgb="FF232A4D"/>
      <name val="Calibri"/>
      <family val="0"/>
      <charset val="1"/>
    </font>
    <font>
      <b val="true"/>
      <sz val="10"/>
      <color rgb="FF5A6274"/>
      <name val="Calibri"/>
      <family val="0"/>
      <charset val="1"/>
    </font>
    <font>
      <b val="true"/>
      <sz val="10"/>
      <color rgb="FF4F46E5"/>
      <name val="Calibri"/>
      <family val="0"/>
      <charset val="1"/>
    </font>
    <font>
      <b val="true"/>
      <sz val="10"/>
      <color rgb="FFC0871C"/>
      <name val="Calibri"/>
      <family val="0"/>
      <charset val="1"/>
    </font>
    <font>
      <b val="true"/>
      <sz val="10"/>
      <color rgb="FF7C6BF0"/>
      <name val="Calibri"/>
      <family val="0"/>
      <charset val="1"/>
    </font>
    <font>
      <b val="true"/>
      <sz val="10"/>
      <color rgb="FF1FA47A"/>
      <name val="Calibri"/>
      <family val="0"/>
      <charset val="1"/>
    </font>
    <font>
      <b val="true"/>
      <sz val="10"/>
      <color rgb="FF0F6B4E"/>
      <name val="Calibri"/>
      <family val="0"/>
      <charset val="1"/>
    </font>
    <font>
      <b val="true"/>
      <sz val="10"/>
      <color rgb="FFEF6C57"/>
      <name val="Calibri"/>
      <family val="0"/>
      <charset val="1"/>
    </font>
    <font>
      <b val="true"/>
      <sz val="10.5"/>
      <color rgb="FF4F46E5"/>
      <name val="Calibri"/>
      <family val="0"/>
      <charset val="1"/>
    </font>
  </fonts>
  <fills count="16">
    <fill>
      <patternFill patternType="none"/>
    </fill>
    <fill>
      <patternFill patternType="gray125"/>
    </fill>
    <fill>
      <patternFill patternType="solid">
        <fgColor rgb="FF4F46E5"/>
        <bgColor rgb="FF333399"/>
      </patternFill>
    </fill>
    <fill>
      <patternFill patternType="solid">
        <fgColor rgb="FFFAFAFE"/>
        <bgColor rgb="FFFFFFFF"/>
      </patternFill>
    </fill>
    <fill>
      <patternFill patternType="solid">
        <fgColor rgb="FFF3F4FB"/>
        <bgColor rgb="FFEFF0F4"/>
      </patternFill>
    </fill>
    <fill>
      <patternFill patternType="solid">
        <fgColor rgb="FFFFFFFF"/>
        <bgColor rgb="FFFAFAFE"/>
      </patternFill>
    </fill>
    <fill>
      <patternFill patternType="solid">
        <fgColor rgb="FF232A4D"/>
        <bgColor rgb="FF003366"/>
      </patternFill>
    </fill>
    <fill>
      <patternFill patternType="solid">
        <fgColor rgb="FFECEBFB"/>
        <bgColor rgb="FFECE7FB"/>
      </patternFill>
    </fill>
    <fill>
      <patternFill patternType="solid">
        <fgColor rgb="FFEEF0F5"/>
        <bgColor rgb="FFEFF0F4"/>
      </patternFill>
    </fill>
    <fill>
      <patternFill patternType="solid">
        <fgColor rgb="FFE7E6FB"/>
        <bgColor rgb="FFECE7FB"/>
      </patternFill>
    </fill>
    <fill>
      <patternFill patternType="solid">
        <fgColor rgb="FFF7ECD2"/>
        <bgColor rgb="FFFBE1DC"/>
      </patternFill>
    </fill>
    <fill>
      <patternFill patternType="solid">
        <fgColor rgb="FFECE7FB"/>
        <bgColor rgb="FFE7E6FB"/>
      </patternFill>
    </fill>
    <fill>
      <patternFill patternType="solid">
        <fgColor rgb="FFDBF0E7"/>
        <bgColor rgb="FFE4E6EF"/>
      </patternFill>
    </fill>
    <fill>
      <patternFill patternType="solid">
        <fgColor rgb="FFCDE9DD"/>
        <bgColor rgb="FFDBF0E7"/>
      </patternFill>
    </fill>
    <fill>
      <patternFill patternType="solid">
        <fgColor rgb="FFFBE1DC"/>
        <bgColor rgb="FFF7ECD2"/>
      </patternFill>
    </fill>
    <fill>
      <patternFill patternType="solid">
        <fgColor rgb="FFEFF0F4"/>
        <bgColor rgb="FFEEF0F5"/>
      </patternFill>
    </fill>
  </fills>
  <borders count="27">
    <border diagonalUp="false" diagonalDown="false">
      <left/>
      <right/>
      <top/>
      <bottom/>
      <diagonal/>
    </border>
    <border diagonalUp="false" diagonalDown="false">
      <left style="thin">
        <color rgb="FFE4E6EF"/>
      </left>
      <right style="thin">
        <color rgb="FFE4E6EF"/>
      </right>
      <top style="medium">
        <color rgb="FF4F46E5"/>
      </top>
      <bottom/>
      <diagonal/>
    </border>
    <border diagonalUp="false" diagonalDown="false">
      <left style="thin">
        <color rgb="FFE4E6EF"/>
      </left>
      <right style="thin">
        <color rgb="FFE4E6EF"/>
      </right>
      <top/>
      <bottom style="thin">
        <color rgb="FFE4E6EF"/>
      </bottom>
      <diagonal/>
    </border>
    <border diagonalUp="false" diagonalDown="false">
      <left/>
      <right/>
      <top/>
      <bottom style="medium">
        <color rgb="FF232A4D"/>
      </bottom>
      <diagonal/>
    </border>
    <border diagonalUp="false" diagonalDown="false">
      <left/>
      <right/>
      <top/>
      <bottom style="thin">
        <color rgb="FFE4E6EF"/>
      </bottom>
      <diagonal/>
    </border>
    <border diagonalUp="false" diagonalDown="false">
      <left style="thick">
        <color rgb="FF4F46E5"/>
      </left>
      <right style="thin">
        <color rgb="FFE4E6EF"/>
      </right>
      <top style="thin">
        <color rgb="FFE4E6EF"/>
      </top>
      <bottom/>
      <diagonal/>
    </border>
    <border diagonalUp="false" diagonalDown="false">
      <left style="thick">
        <color rgb="FF7C6BF0"/>
      </left>
      <right style="thin">
        <color rgb="FFE4E6EF"/>
      </right>
      <top style="thin">
        <color rgb="FFE4E6EF"/>
      </top>
      <bottom/>
      <diagonal/>
    </border>
    <border diagonalUp="false" diagonalDown="false">
      <left style="thick">
        <color rgb="FFC0871C"/>
      </left>
      <right style="thin">
        <color rgb="FFE4E6EF"/>
      </right>
      <top style="thin">
        <color rgb="FFE4E6EF"/>
      </top>
      <bottom/>
      <diagonal/>
    </border>
    <border diagonalUp="false" diagonalDown="false">
      <left style="thick">
        <color rgb="FF1FA47A"/>
      </left>
      <right style="thin">
        <color rgb="FFE4E6EF"/>
      </right>
      <top style="thin">
        <color rgb="FFE4E6EF"/>
      </top>
      <bottom/>
      <diagonal/>
    </border>
    <border diagonalUp="false" diagonalDown="false">
      <left style="thick">
        <color rgb="FF4F46E5"/>
      </left>
      <right style="thin">
        <color rgb="FFE4E6EF"/>
      </right>
      <top/>
      <bottom style="thin">
        <color rgb="FFE4E6EF"/>
      </bottom>
      <diagonal/>
    </border>
    <border diagonalUp="false" diagonalDown="false">
      <left style="thick">
        <color rgb="FF7C6BF0"/>
      </left>
      <right style="thin">
        <color rgb="FFE4E6EF"/>
      </right>
      <top/>
      <bottom style="thin">
        <color rgb="FFE4E6EF"/>
      </bottom>
      <diagonal/>
    </border>
    <border diagonalUp="false" diagonalDown="false">
      <left style="thick">
        <color rgb="FFC0871C"/>
      </left>
      <right style="thin">
        <color rgb="FFE4E6EF"/>
      </right>
      <top/>
      <bottom style="thin">
        <color rgb="FFE4E6EF"/>
      </bottom>
      <diagonal/>
    </border>
    <border diagonalUp="false" diagonalDown="false">
      <left style="thick">
        <color rgb="FF1FA47A"/>
      </left>
      <right style="thin">
        <color rgb="FFE4E6EF"/>
      </right>
      <top/>
      <bottom style="thin">
        <color rgb="FFE4E6EF"/>
      </bottom>
      <diagonal/>
    </border>
    <border diagonalUp="false" diagonalDown="false">
      <left style="thick">
        <color rgb="FFEF6C57"/>
      </left>
      <right style="thin">
        <color rgb="FFE4E6EF"/>
      </right>
      <top style="thin">
        <color rgb="FFE4E6EF"/>
      </top>
      <bottom/>
      <diagonal/>
    </border>
    <border diagonalUp="false" diagonalDown="false">
      <left style="thick">
        <color rgb="FF0F6B4E"/>
      </left>
      <right style="thin">
        <color rgb="FFE4E6EF"/>
      </right>
      <top style="thin">
        <color rgb="FFE4E6EF"/>
      </top>
      <bottom/>
      <diagonal/>
    </border>
    <border diagonalUp="false" diagonalDown="false">
      <left style="thick">
        <color rgb="FFEF6C57"/>
      </left>
      <right style="thin">
        <color rgb="FFE4E6EF"/>
      </right>
      <top/>
      <bottom style="thin">
        <color rgb="FFE4E6EF"/>
      </bottom>
      <diagonal/>
    </border>
    <border diagonalUp="false" diagonalDown="false">
      <left style="thick">
        <color rgb="FF0F6B4E"/>
      </left>
      <right style="thin">
        <color rgb="FFE4E6EF"/>
      </right>
      <top/>
      <bottom style="thin">
        <color rgb="FFE4E6EF"/>
      </bottom>
      <diagonal/>
    </border>
    <border diagonalUp="false" diagonalDown="false">
      <left/>
      <right/>
      <top/>
      <bottom style="thin">
        <color rgb="FF4F46E5"/>
      </bottom>
      <diagonal/>
    </border>
    <border diagonalUp="false" diagonalDown="false">
      <left style="thin">
        <color rgb="FFE4E6EF"/>
      </left>
      <right style="thin">
        <color rgb="FFE4E6EF"/>
      </right>
      <top style="medium">
        <color rgb="FF4F46E5"/>
      </top>
      <bottom style="thin">
        <color rgb="FFE4E6EF"/>
      </bottom>
      <diagonal/>
    </border>
    <border diagonalUp="false" diagonalDown="false">
      <left style="thin">
        <color rgb="FFE4E6EF"/>
      </left>
      <right style="thin">
        <color rgb="FFE4E6EF"/>
      </right>
      <top style="medium">
        <color rgb="FFEF6C57"/>
      </top>
      <bottom style="thin">
        <color rgb="FFE4E6EF"/>
      </bottom>
      <diagonal/>
    </border>
    <border diagonalUp="false" diagonalDown="false">
      <left style="medium">
        <color rgb="FF5A6274"/>
      </left>
      <right style="thin">
        <color rgb="FFE4E6EF"/>
      </right>
      <top style="thin">
        <color rgb="FFE4E6EF"/>
      </top>
      <bottom style="thin">
        <color rgb="FFE4E6EF"/>
      </bottom>
      <diagonal/>
    </border>
    <border diagonalUp="false" diagonalDown="false">
      <left style="medium">
        <color rgb="FF4F46E5"/>
      </left>
      <right style="thin">
        <color rgb="FFE4E6EF"/>
      </right>
      <top style="thin">
        <color rgb="FFE4E6EF"/>
      </top>
      <bottom style="thin">
        <color rgb="FFE4E6EF"/>
      </bottom>
      <diagonal/>
    </border>
    <border diagonalUp="false" diagonalDown="false">
      <left style="medium">
        <color rgb="FFC0871C"/>
      </left>
      <right style="thin">
        <color rgb="FFE4E6EF"/>
      </right>
      <top style="thin">
        <color rgb="FFE4E6EF"/>
      </top>
      <bottom style="thin">
        <color rgb="FFE4E6EF"/>
      </bottom>
      <diagonal/>
    </border>
    <border diagonalUp="false" diagonalDown="false">
      <left style="medium">
        <color rgb="FF7C6BF0"/>
      </left>
      <right style="thin">
        <color rgb="FFE4E6EF"/>
      </right>
      <top style="thin">
        <color rgb="FFE4E6EF"/>
      </top>
      <bottom style="thin">
        <color rgb="FFE4E6EF"/>
      </bottom>
      <diagonal/>
    </border>
    <border diagonalUp="false" diagonalDown="false">
      <left style="medium">
        <color rgb="FF1FA47A"/>
      </left>
      <right style="thin">
        <color rgb="FFE4E6EF"/>
      </right>
      <top style="thin">
        <color rgb="FFE4E6EF"/>
      </top>
      <bottom style="thin">
        <color rgb="FFE4E6EF"/>
      </bottom>
      <diagonal/>
    </border>
    <border diagonalUp="false" diagonalDown="false">
      <left style="medium">
        <color rgb="FF0F6B4E"/>
      </left>
      <right style="thin">
        <color rgb="FFE4E6EF"/>
      </right>
      <top style="thin">
        <color rgb="FFE4E6EF"/>
      </top>
      <bottom style="thin">
        <color rgb="FFE4E6EF"/>
      </bottom>
      <diagonal/>
    </border>
    <border diagonalUp="false" diagonalDown="false">
      <left style="medium">
        <color rgb="FFEF6C57"/>
      </left>
      <right style="thin">
        <color rgb="FFE4E6EF"/>
      </right>
      <top style="thin">
        <color rgb="FFE4E6EF"/>
      </top>
      <bottom style="thin">
        <color rgb="FFE4E6E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1" xfId="0" applyFont="true" applyBorder="true" applyAlignment="true" applyProtection="false">
      <alignment horizontal="left" vertical="center" textRotation="0" wrapText="false" indent="1" shrinkToFit="false"/>
      <protection locked="true" hidden="false"/>
    </xf>
    <xf numFmtId="164" fontId="6" fillId="0" borderId="0" xfId="0" applyFont="true" applyBorder="false" applyAlignment="true" applyProtection="false">
      <alignment horizontal="left" vertical="center" textRotation="0" wrapText="false" indent="0" shrinkToFit="false"/>
      <protection locked="true" hidden="false"/>
    </xf>
    <xf numFmtId="165" fontId="7" fillId="3" borderId="2" xfId="0" applyFont="true" applyBorder="true" applyAlignment="true" applyProtection="false">
      <alignment horizontal="center" vertical="center" textRotation="0" wrapText="false" indent="0" shrinkToFit="false"/>
      <protection locked="true" hidden="false"/>
    </xf>
    <xf numFmtId="165" fontId="8" fillId="3" borderId="2" xfId="0" applyFont="true" applyBorder="true" applyAlignment="true" applyProtection="false">
      <alignment horizontal="center" vertical="center" textRotation="0" wrapText="false" indent="0" shrinkToFit="false"/>
      <protection locked="true" hidden="false"/>
    </xf>
    <xf numFmtId="164" fontId="9" fillId="0" borderId="0" xfId="0" applyFont="true" applyBorder="false" applyAlignment="true" applyProtection="false">
      <alignment horizontal="left" vertical="center" textRotation="0" wrapText="false" indent="0" shrinkToFit="false"/>
      <protection locked="true" hidden="false"/>
    </xf>
    <xf numFmtId="164" fontId="10" fillId="4" borderId="0" xfId="0" applyFont="true" applyBorder="false" applyAlignment="true" applyProtection="false">
      <alignment horizontal="left" vertical="center" textRotation="0" wrapText="false" indent="1"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6" fontId="11" fillId="4" borderId="0" xfId="0" applyFont="true" applyBorder="false" applyAlignment="true" applyProtection="false">
      <alignment horizontal="left" vertical="center" textRotation="0" wrapText="false" indent="1" shrinkToFit="false"/>
      <protection locked="true" hidden="false"/>
    </xf>
    <xf numFmtId="164" fontId="12" fillId="4" borderId="0" xfId="0" applyFont="true" applyBorder="false" applyAlignment="true" applyProtection="false">
      <alignment horizontal="left" vertical="center" textRotation="0" wrapText="false" indent="0" shrinkToFit="false"/>
      <protection locked="true" hidden="false"/>
    </xf>
    <xf numFmtId="167" fontId="13" fillId="4" borderId="0" xfId="0" applyFont="true" applyBorder="false" applyAlignment="true" applyProtection="false">
      <alignment horizontal="left" vertical="center" textRotation="0" wrapText="false" indent="0" shrinkToFit="false"/>
      <protection locked="true" hidden="false"/>
    </xf>
    <xf numFmtId="164" fontId="14" fillId="2" borderId="3" xfId="0" applyFont="true" applyBorder="true" applyAlignment="true" applyProtection="false">
      <alignment horizontal="center" vertical="center" textRotation="0" wrapText="true" indent="0" shrinkToFit="false"/>
      <protection locked="true" hidden="false"/>
    </xf>
    <xf numFmtId="164" fontId="11" fillId="0" borderId="4" xfId="0" applyFont="true" applyBorder="true" applyAlignment="true" applyProtection="false">
      <alignment horizontal="center" vertical="center" textRotation="0" wrapText="false" indent="0" shrinkToFit="false"/>
      <protection locked="true" hidden="false"/>
    </xf>
    <xf numFmtId="164" fontId="15" fillId="0" borderId="4" xfId="0" applyFont="true" applyBorder="true" applyAlignment="true" applyProtection="false">
      <alignment horizontal="left" vertical="center" textRotation="0" wrapText="false" indent="1" shrinkToFit="false"/>
      <protection locked="true" hidden="false"/>
    </xf>
    <xf numFmtId="164" fontId="16" fillId="0" borderId="4" xfId="0" applyFont="true" applyBorder="true" applyAlignment="true" applyProtection="false">
      <alignment horizontal="left" vertical="center" textRotation="0" wrapText="false" indent="1" shrinkToFit="false"/>
      <protection locked="true" hidden="false"/>
    </xf>
    <xf numFmtId="164" fontId="16" fillId="0" borderId="4" xfId="0" applyFont="true" applyBorder="true" applyAlignment="true" applyProtection="false">
      <alignment horizontal="center" vertical="center" textRotation="0" wrapText="false" indent="0" shrinkToFit="false"/>
      <protection locked="true" hidden="false"/>
    </xf>
    <xf numFmtId="166" fontId="16" fillId="0" borderId="4" xfId="0" applyFont="true" applyBorder="true" applyAlignment="true" applyProtection="false">
      <alignment horizontal="center" vertical="center" textRotation="0" wrapText="false" indent="0" shrinkToFit="false"/>
      <protection locked="true" hidden="false"/>
    </xf>
    <xf numFmtId="168" fontId="16" fillId="0" borderId="4" xfId="0" applyFont="true" applyBorder="true" applyAlignment="true" applyProtection="false">
      <alignment horizontal="center" vertical="center" textRotation="0" wrapText="false" indent="0" shrinkToFit="false"/>
      <protection locked="true" hidden="false"/>
    </xf>
    <xf numFmtId="164" fontId="15" fillId="0" borderId="4" xfId="0" applyFont="true" applyBorder="true" applyAlignment="true" applyProtection="false">
      <alignment horizontal="center" vertical="center" textRotation="0" wrapText="false" indent="0" shrinkToFit="false"/>
      <protection locked="true" hidden="false"/>
    </xf>
    <xf numFmtId="165" fontId="16" fillId="0" borderId="4" xfId="0" applyFont="true" applyBorder="true" applyAlignment="true" applyProtection="false">
      <alignment horizontal="center" vertical="center" textRotation="0" wrapText="false" indent="0" shrinkToFit="false"/>
      <protection locked="true" hidden="false"/>
    </xf>
    <xf numFmtId="164" fontId="17" fillId="0" borderId="4" xfId="0" applyFont="true" applyBorder="true" applyAlignment="true" applyProtection="false">
      <alignment horizontal="left" vertical="center" textRotation="0" wrapText="false" indent="1" shrinkToFit="false"/>
      <protection locked="true" hidden="false"/>
    </xf>
    <xf numFmtId="164" fontId="5" fillId="5" borderId="5" xfId="0" applyFont="true" applyBorder="true" applyAlignment="true" applyProtection="false">
      <alignment horizontal="left" vertical="center" textRotation="0" wrapText="false" indent="1" shrinkToFit="false"/>
      <protection locked="true" hidden="false"/>
    </xf>
    <xf numFmtId="164" fontId="5" fillId="5" borderId="6" xfId="0" applyFont="true" applyBorder="true" applyAlignment="true" applyProtection="false">
      <alignment horizontal="left" vertical="center" textRotation="0" wrapText="false" indent="1" shrinkToFit="false"/>
      <protection locked="true" hidden="false"/>
    </xf>
    <xf numFmtId="164" fontId="5" fillId="5" borderId="7" xfId="0" applyFont="true" applyBorder="true" applyAlignment="true" applyProtection="false">
      <alignment horizontal="left" vertical="center" textRotation="0" wrapText="false" indent="1" shrinkToFit="false"/>
      <protection locked="true" hidden="false"/>
    </xf>
    <xf numFmtId="164" fontId="5" fillId="5" borderId="8" xfId="0" applyFont="true" applyBorder="true" applyAlignment="true" applyProtection="false">
      <alignment horizontal="left" vertical="center" textRotation="0" wrapText="false" indent="1" shrinkToFit="false"/>
      <protection locked="true" hidden="false"/>
    </xf>
    <xf numFmtId="165" fontId="6" fillId="5" borderId="9" xfId="0" applyFont="true" applyBorder="true" applyAlignment="true" applyProtection="false">
      <alignment horizontal="left" vertical="center" textRotation="0" wrapText="false" indent="1" shrinkToFit="false"/>
      <protection locked="true" hidden="false"/>
    </xf>
    <xf numFmtId="165" fontId="6" fillId="5" borderId="10" xfId="0" applyFont="true" applyBorder="true" applyAlignment="true" applyProtection="false">
      <alignment horizontal="left" vertical="center" textRotation="0" wrapText="false" indent="1" shrinkToFit="false"/>
      <protection locked="true" hidden="false"/>
    </xf>
    <xf numFmtId="165" fontId="6" fillId="5" borderId="11" xfId="0" applyFont="true" applyBorder="true" applyAlignment="true" applyProtection="false">
      <alignment horizontal="left" vertical="center" textRotation="0" wrapText="false" indent="1" shrinkToFit="false"/>
      <protection locked="true" hidden="false"/>
    </xf>
    <xf numFmtId="165" fontId="6" fillId="5" borderId="12" xfId="0" applyFont="true" applyBorder="true" applyAlignment="true" applyProtection="false">
      <alignment horizontal="left" vertical="center" textRotation="0" wrapText="false" indent="1" shrinkToFit="false"/>
      <protection locked="true" hidden="false"/>
    </xf>
    <xf numFmtId="164" fontId="5" fillId="5" borderId="13" xfId="0" applyFont="true" applyBorder="true" applyAlignment="true" applyProtection="false">
      <alignment horizontal="left" vertical="center" textRotation="0" wrapText="false" indent="1" shrinkToFit="false"/>
      <protection locked="true" hidden="false"/>
    </xf>
    <xf numFmtId="164" fontId="5" fillId="5" borderId="14" xfId="0" applyFont="true" applyBorder="true" applyAlignment="true" applyProtection="false">
      <alignment horizontal="left" vertical="center" textRotation="0" wrapText="false" indent="1" shrinkToFit="false"/>
      <protection locked="true" hidden="false"/>
    </xf>
    <xf numFmtId="169" fontId="19" fillId="5" borderId="10" xfId="0" applyFont="true" applyBorder="true" applyAlignment="true" applyProtection="false">
      <alignment horizontal="left" vertical="center" textRotation="0" wrapText="false" indent="1" shrinkToFit="false"/>
      <protection locked="true" hidden="false"/>
    </xf>
    <xf numFmtId="169" fontId="20" fillId="5" borderId="11" xfId="0" applyFont="true" applyBorder="true" applyAlignment="true" applyProtection="false">
      <alignment horizontal="left" vertical="center" textRotation="0" wrapText="false" indent="1" shrinkToFit="false"/>
      <protection locked="true" hidden="false"/>
    </xf>
    <xf numFmtId="165" fontId="21" fillId="5" borderId="15" xfId="0" applyFont="true" applyBorder="true" applyAlignment="true" applyProtection="false">
      <alignment horizontal="left" vertical="center" textRotation="0" wrapText="false" indent="1" shrinkToFit="false"/>
      <protection locked="true" hidden="false"/>
    </xf>
    <xf numFmtId="165" fontId="22" fillId="5" borderId="16" xfId="0" applyFont="true" applyBorder="true" applyAlignment="true" applyProtection="false">
      <alignment horizontal="left" vertical="center" textRotation="0" wrapText="false" indent="1" shrinkToFit="false"/>
      <protection locked="true" hidden="false"/>
    </xf>
    <xf numFmtId="164" fontId="15" fillId="0" borderId="17" xfId="0" applyFont="true" applyBorder="true" applyAlignment="true" applyProtection="false">
      <alignment horizontal="left" vertical="center" textRotation="0" wrapText="false" indent="0" shrinkToFit="false"/>
      <protection locked="true" hidden="false"/>
    </xf>
    <xf numFmtId="164" fontId="14" fillId="6" borderId="4" xfId="0" applyFont="true" applyBorder="true" applyAlignment="true" applyProtection="false">
      <alignment horizontal="center" vertical="center" textRotation="0" wrapText="false" indent="0" shrinkToFit="false"/>
      <protection locked="true" hidden="false"/>
    </xf>
    <xf numFmtId="167" fontId="15" fillId="0" borderId="4" xfId="0" applyFont="true" applyBorder="true" applyAlignment="true" applyProtection="false">
      <alignment horizontal="center" vertical="center" textRotation="0" wrapText="false" indent="0" shrinkToFit="false"/>
      <protection locked="true" hidden="false"/>
    </xf>
    <xf numFmtId="167" fontId="16" fillId="0" borderId="4" xfId="0" applyFont="true" applyBorder="true" applyAlignment="true" applyProtection="false">
      <alignment horizontal="center" vertical="center" textRotation="0" wrapText="false" indent="0" shrinkToFit="false"/>
      <protection locked="true" hidden="false"/>
    </xf>
    <xf numFmtId="164" fontId="16" fillId="3" borderId="4" xfId="0" applyFont="true" applyBorder="true" applyAlignment="true" applyProtection="false">
      <alignment horizontal="left" vertical="center" textRotation="0" wrapText="false" indent="1" shrinkToFit="false"/>
      <protection locked="true" hidden="false"/>
    </xf>
    <xf numFmtId="167" fontId="15" fillId="3" borderId="4" xfId="0" applyFont="true" applyBorder="true" applyAlignment="true" applyProtection="false">
      <alignment horizontal="center" vertical="center" textRotation="0" wrapText="false" indent="0" shrinkToFit="false"/>
      <protection locked="true" hidden="false"/>
    </xf>
    <xf numFmtId="167" fontId="16" fillId="3" borderId="4" xfId="0" applyFont="true" applyBorder="true" applyAlignment="true" applyProtection="false">
      <alignment horizontal="center" vertical="center" textRotation="0" wrapText="false" indent="0" shrinkToFit="false"/>
      <protection locked="true" hidden="false"/>
    </xf>
    <xf numFmtId="164" fontId="25" fillId="0" borderId="0" xfId="0" applyFont="true" applyBorder="false" applyAlignment="false" applyProtection="false">
      <alignment horizontal="general" vertical="bottom" textRotation="0" wrapText="false" indent="0" shrinkToFit="false"/>
      <protection locked="true" hidden="false"/>
    </xf>
    <xf numFmtId="164" fontId="26" fillId="0" borderId="0" xfId="0" applyFont="true" applyBorder="true" applyAlignment="true" applyProtection="false">
      <alignment horizontal="left" vertical="center" textRotation="0" wrapText="true" indent="0" shrinkToFit="false"/>
      <protection locked="true" hidden="false"/>
    </xf>
    <xf numFmtId="166" fontId="27" fillId="7" borderId="18" xfId="0" applyFont="true" applyBorder="true" applyAlignment="true" applyProtection="false">
      <alignment horizontal="center" vertical="center" textRotation="0" wrapText="false" indent="0" shrinkToFit="false"/>
      <protection locked="true" hidden="false"/>
    </xf>
    <xf numFmtId="164" fontId="27" fillId="7" borderId="19" xfId="0" applyFont="true" applyBorder="true" applyAlignment="true" applyProtection="false">
      <alignment horizontal="center" vertical="center" textRotation="0" wrapText="false" indent="0" shrinkToFit="false"/>
      <protection locked="true" hidden="false"/>
    </xf>
    <xf numFmtId="164" fontId="14" fillId="2" borderId="3" xfId="0" applyFont="true" applyBorder="true" applyAlignment="true" applyProtection="false">
      <alignment horizontal="center" vertical="center" textRotation="0" wrapText="false" indent="0" shrinkToFit="false"/>
      <protection locked="true" hidden="false"/>
    </xf>
    <xf numFmtId="164" fontId="28" fillId="0" borderId="0" xfId="0" applyFont="true" applyBorder="true" applyAlignment="true" applyProtection="false">
      <alignment horizontal="general" vertical="top" textRotation="0" wrapText="true" indent="0" shrinkToFit="false"/>
      <protection locked="true" hidden="false"/>
    </xf>
    <xf numFmtId="164" fontId="29" fillId="0" borderId="0" xfId="0" applyFont="true" applyBorder="false" applyAlignment="true" applyProtection="false">
      <alignment horizontal="general" vertical="top" textRotation="0" wrapText="true" indent="0" shrinkToFit="false"/>
      <protection locked="true" hidden="false"/>
    </xf>
    <xf numFmtId="164" fontId="28" fillId="0" borderId="0" xfId="0" applyFont="true" applyBorder="false" applyAlignment="true" applyProtection="false">
      <alignment horizontal="general" vertical="top" textRotation="0" wrapText="true" indent="0" shrinkToFit="false"/>
      <protection locked="true" hidden="false"/>
    </xf>
    <xf numFmtId="164" fontId="30" fillId="8" borderId="20" xfId="0" applyFont="true" applyBorder="true" applyAlignment="true" applyProtection="false">
      <alignment horizontal="center" vertical="center" textRotation="0" wrapText="false" indent="0" shrinkToFit="false"/>
      <protection locked="true" hidden="false"/>
    </xf>
    <xf numFmtId="164" fontId="28" fillId="0" borderId="0" xfId="0" applyFont="true" applyBorder="false" applyAlignment="true" applyProtection="false">
      <alignment horizontal="left" vertical="center" textRotation="0" wrapText="false" indent="0" shrinkToFit="false"/>
      <protection locked="true" hidden="false"/>
    </xf>
    <xf numFmtId="164" fontId="31" fillId="9" borderId="21" xfId="0" applyFont="true" applyBorder="true" applyAlignment="true" applyProtection="false">
      <alignment horizontal="center" vertical="center" textRotation="0" wrapText="false" indent="0" shrinkToFit="false"/>
      <protection locked="true" hidden="false"/>
    </xf>
    <xf numFmtId="164" fontId="32" fillId="10" borderId="22" xfId="0" applyFont="true" applyBorder="true" applyAlignment="true" applyProtection="false">
      <alignment horizontal="center" vertical="center" textRotation="0" wrapText="false" indent="0" shrinkToFit="false"/>
      <protection locked="true" hidden="false"/>
    </xf>
    <xf numFmtId="164" fontId="33" fillId="11" borderId="23" xfId="0" applyFont="true" applyBorder="true" applyAlignment="true" applyProtection="false">
      <alignment horizontal="center" vertical="center" textRotation="0" wrapText="false" indent="0" shrinkToFit="false"/>
      <protection locked="true" hidden="false"/>
    </xf>
    <xf numFmtId="164" fontId="34" fillId="12" borderId="24" xfId="0" applyFont="true" applyBorder="true" applyAlignment="true" applyProtection="false">
      <alignment horizontal="center" vertical="center" textRotation="0" wrapText="false" indent="0" shrinkToFit="false"/>
      <protection locked="true" hidden="false"/>
    </xf>
    <xf numFmtId="164" fontId="35" fillId="13" borderId="25" xfId="0" applyFont="true" applyBorder="true" applyAlignment="true" applyProtection="false">
      <alignment horizontal="center" vertical="center" textRotation="0" wrapText="false" indent="0" shrinkToFit="false"/>
      <protection locked="true" hidden="false"/>
    </xf>
    <xf numFmtId="164" fontId="36" fillId="14" borderId="26" xfId="0" applyFont="true" applyBorder="true" applyAlignment="true" applyProtection="false">
      <alignment horizontal="center" vertical="center" textRotation="0" wrapText="false" indent="0" shrinkToFit="false"/>
      <protection locked="true" hidden="false"/>
    </xf>
    <xf numFmtId="164" fontId="30" fillId="15" borderId="20" xfId="0" applyFont="true" applyBorder="true" applyAlignment="true" applyProtection="false">
      <alignment horizontal="center" vertical="center" textRotation="0" wrapText="false" indent="0" shrinkToFit="false"/>
      <protection locked="true" hidden="false"/>
    </xf>
    <xf numFmtId="164" fontId="37" fillId="0" borderId="0" xfId="0" applyFont="true" applyBorder="false" applyAlignment="true" applyProtection="false">
      <alignment horizontal="center"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5">
    <dxf>
      <fill>
        <patternFill patternType="solid">
          <fgColor rgb="FF4F46E5"/>
          <bgColor rgb="FF000000"/>
        </patternFill>
      </fill>
    </dxf>
    <dxf>
      <fill>
        <patternFill patternType="solid">
          <fgColor rgb="FFF3F4FB"/>
          <bgColor rgb="FF000000"/>
        </patternFill>
      </fill>
    </dxf>
    <dxf>
      <fill>
        <patternFill patternType="solid">
          <bgColor rgb="FF000000"/>
        </patternFill>
      </fill>
    </dxf>
    <dxf>
      <fill>
        <patternFill patternType="solid">
          <fgColor rgb="FFFFFFFF"/>
          <bgColor rgb="FF000000"/>
        </patternFill>
      </fill>
    </dxf>
    <dxf>
      <fill>
        <patternFill patternType="solid">
          <fgColor rgb="FF232A4D"/>
          <bgColor rgb="FF000000"/>
        </patternFill>
      </fill>
    </dxf>
    <dxf>
      <fill>
        <patternFill patternType="solid">
          <fgColor rgb="FFE7E6FB"/>
          <bgColor rgb="FF000000"/>
        </patternFill>
      </fill>
    </dxf>
    <dxf>
      <fill>
        <patternFill patternType="solid">
          <fgColor rgb="FFECE7FB"/>
          <bgColor rgb="FF000000"/>
        </patternFill>
      </fill>
    </dxf>
    <dxf>
      <fill>
        <patternFill patternType="solid">
          <fgColor rgb="FFEFF0F4"/>
          <bgColor rgb="FF000000"/>
        </patternFill>
      </fill>
    </dxf>
    <dxf>
      <fill>
        <patternFill patternType="solid">
          <fgColor rgb="FFF7ECD2"/>
          <bgColor rgb="FF000000"/>
        </patternFill>
      </fill>
    </dxf>
    <dxf>
      <fill>
        <patternFill patternType="solid">
          <fgColor rgb="FFFBE1DC"/>
          <bgColor rgb="FF000000"/>
        </patternFill>
      </fill>
    </dxf>
    <dxf>
      <fill>
        <patternFill patternType="solid">
          <fgColor rgb="FF5A6274"/>
          <bgColor rgb="FF000000"/>
        </patternFill>
      </fill>
    </dxf>
    <dxf>
      <fill>
        <patternFill patternType="solid">
          <fgColor rgb="FF7C6BF0"/>
          <bgColor rgb="FF000000"/>
        </patternFill>
      </fill>
    </dxf>
    <dxf>
      <fill>
        <patternFill patternType="solid">
          <fgColor rgb="FFC0871C"/>
          <bgColor rgb="FF000000"/>
        </patternFill>
      </fill>
    </dxf>
    <dxf>
      <fill>
        <patternFill patternType="solid">
          <fgColor rgb="FFEF6C57"/>
          <bgColor rgb="FF000000"/>
        </patternFill>
      </fill>
    </dxf>
    <dxf>
      <fill>
        <patternFill patternType="solid">
          <fgColor rgb="FFDBF0E7"/>
          <bgColor rgb="FF000000"/>
        </patternFill>
      </fill>
    </dxf>
    <dxf>
      <fill>
        <patternFill patternType="solid">
          <fgColor rgb="FF1FA47A"/>
          <bgColor rgb="FF000000"/>
        </patternFill>
      </fill>
    </dxf>
    <dxf>
      <fill>
        <patternFill>
          <bgColor rgb="FFF3F4FB"/>
        </patternFill>
      </fill>
    </dxf>
    <dxf>
      <font>
        <name val="Calibri"/>
        <charset val="1"/>
        <family val="0"/>
        <b val="1"/>
        <color rgb="FF5A6274"/>
        <sz val="10"/>
      </font>
      <fill>
        <patternFill>
          <bgColor rgb="FFEEF0F5"/>
        </patternFill>
      </fill>
    </dxf>
    <dxf>
      <font>
        <name val="Calibri"/>
        <charset val="1"/>
        <family val="0"/>
        <b val="1"/>
        <color rgb="FF4F46E5"/>
        <sz val="10"/>
      </font>
      <fill>
        <patternFill>
          <bgColor rgb="FFE7E6FB"/>
        </patternFill>
      </fill>
    </dxf>
    <dxf>
      <font>
        <name val="Calibri"/>
        <charset val="1"/>
        <family val="0"/>
        <b val="1"/>
        <color rgb="FFC0871C"/>
        <sz val="10"/>
      </font>
      <fill>
        <patternFill>
          <bgColor rgb="FFF7ECD2"/>
        </patternFill>
      </fill>
    </dxf>
    <dxf>
      <font>
        <name val="Calibri"/>
        <charset val="1"/>
        <family val="0"/>
        <b val="1"/>
        <color rgb="FF7C6BF0"/>
        <sz val="10"/>
      </font>
      <fill>
        <patternFill>
          <bgColor rgb="FFECE7FB"/>
        </patternFill>
      </fill>
    </dxf>
    <dxf>
      <font>
        <name val="Calibri"/>
        <charset val="1"/>
        <family val="0"/>
        <b val="1"/>
        <color rgb="FF1FA47A"/>
        <sz val="10"/>
      </font>
      <fill>
        <patternFill>
          <bgColor rgb="FFDBF0E7"/>
        </patternFill>
      </fill>
    </dxf>
    <dxf>
      <font>
        <name val="Calibri"/>
        <charset val="1"/>
        <family val="0"/>
        <b val="1"/>
        <color rgb="FF0F6B4E"/>
        <sz val="10"/>
      </font>
      <fill>
        <patternFill>
          <bgColor rgb="FFCDE9DD"/>
        </patternFill>
      </fill>
    </dxf>
    <dxf>
      <font>
        <name val="Calibri"/>
        <charset val="1"/>
        <family val="0"/>
        <b val="1"/>
        <color rgb="FFEF6C57"/>
        <sz val="10"/>
      </font>
      <fill>
        <patternFill>
          <bgColor rgb="FFFBE1DC"/>
        </patternFill>
      </fill>
    </dxf>
    <dxf>
      <font>
        <name val="Calibri"/>
        <charset val="1"/>
        <family val="0"/>
        <b val="1"/>
        <color rgb="FF5A6274"/>
        <sz val="10"/>
      </font>
      <fill>
        <patternFill>
          <bgColor rgb="FFEFF0F4"/>
        </patternFill>
      </fill>
    </dxf>
  </dxfs>
  <colors>
    <indexedColors>
      <rgbColor rgb="FF000000"/>
      <rgbColor rgb="FFFFFFFF"/>
      <rgbColor rgb="FFFF0000"/>
      <rgbColor rgb="FF00FF00"/>
      <rgbColor rgb="FF0000FF"/>
      <rgbColor rgb="FFF3F4FB"/>
      <rgbColor rgb="FFFF00FF"/>
      <rgbColor rgb="FF00FFFF"/>
      <rgbColor rgb="FF800000"/>
      <rgbColor rgb="FF008000"/>
      <rgbColor rgb="FF000080"/>
      <rgbColor rgb="FFC0871C"/>
      <rgbColor rgb="FF800080"/>
      <rgbColor rgb="FF0F6B4E"/>
      <rgbColor rgb="FFC2C6D2"/>
      <rgbColor rgb="FF878787"/>
      <rgbColor rgb="FF7C6BF0"/>
      <rgbColor rgb="FF993366"/>
      <rgbColor rgb="FFF7ECD2"/>
      <rgbColor rgb="FFDBF0E7"/>
      <rgbColor rgb="FF660066"/>
      <rgbColor rgb="FFEF6C57"/>
      <rgbColor rgb="FF0066CC"/>
      <rgbColor rgb="FFD9D9D9"/>
      <rgbColor rgb="FF000080"/>
      <rgbColor rgb="FFFF00FF"/>
      <rgbColor rgb="FFFAFAFE"/>
      <rgbColor rgb="FF00FFFF"/>
      <rgbColor rgb="FF800080"/>
      <rgbColor rgb="FF800000"/>
      <rgbColor rgb="FF4F81BD"/>
      <rgbColor rgb="FF0000FF"/>
      <rgbColor rgb="FF00CCFF"/>
      <rgbColor rgb="FFEEF0F5"/>
      <rgbColor rgb="FFCDE9DD"/>
      <rgbColor rgb="FFEFF0F4"/>
      <rgbColor rgb="FFE4E6EF"/>
      <rgbColor rgb="FFECE7FB"/>
      <rgbColor rgb="FFE7E6FB"/>
      <rgbColor rgb="FFFBE1DC"/>
      <rgbColor rgb="FF4F46E5"/>
      <rgbColor rgb="FF33CCCC"/>
      <rgbColor rgb="FF99CC00"/>
      <rgbColor rgb="FFECEBFB"/>
      <rgbColor rgb="FFFF9900"/>
      <rgbColor rgb="FFFF6600"/>
      <rgbColor rgb="FF5A6274"/>
      <rgbColor rgb="FF9AA0B4"/>
      <rgbColor rgb="FF003366"/>
      <rgbColor rgb="FF1FA47A"/>
      <rgbColor rgb="FF003300"/>
      <rgbColor rgb="FF333300"/>
      <rgbColor rgb="FF993300"/>
      <rgbColor rgb="FF993366"/>
      <rgbColor rgb="FF333399"/>
      <rgbColor rgb="FF232A4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Entonnoir de recherche</a:t>
            </a:r>
          </a:p>
        </c:rich>
      </c:tx>
      <c:overlay val="0"/>
      <c:spPr>
        <a:noFill/>
        <a:ln w="0">
          <a:noFill/>
        </a:ln>
      </c:spPr>
    </c:title>
    <c:autoTitleDeleted val="0"/>
    <c:plotArea>
      <c:barChart>
        <c:barDir val="bar"/>
        <c:grouping val="clustered"/>
        <c:varyColors val="0"/>
        <c:ser>
          <c:idx val="0"/>
          <c:order val="0"/>
          <c:tx>
            <c:strRef>
              <c:f>'Tableau de bord'!C16</c:f>
              <c:strCache>
                <c:ptCount val="1"/>
                <c:pt idx="0">
                  <c:v>Nombre</c:v>
                </c:pt>
              </c:strCache>
            </c:strRef>
          </c:tx>
          <c:spPr>
            <a:solidFill>
              <a:srgbClr val="4f81bd"/>
            </a:solidFill>
            <a:ln w="0">
              <a:noFill/>
            </a:ln>
          </c:spPr>
          <c:invertIfNegative val="0"/>
          <c:dPt>
            <c:idx val="0"/>
            <c:invertIfNegative val="0"/>
            <c:spPr>
              <a:solidFill>
                <a:srgbClr val="4f46e5"/>
              </a:solidFill>
              <a:ln w="0">
                <a:noFill/>
              </a:ln>
            </c:spPr>
          </c:dPt>
          <c:dPt>
            <c:idx val="1"/>
            <c:invertIfNegative val="0"/>
            <c:spPr>
              <a:solidFill>
                <a:srgbClr val="7c6bf0"/>
              </a:solidFill>
              <a:ln w="0">
                <a:noFill/>
              </a:ln>
            </c:spPr>
          </c:dPt>
          <c:dPt>
            <c:idx val="2"/>
            <c:invertIfNegative val="0"/>
            <c:spPr>
              <a:solidFill>
                <a:srgbClr val="c0871c"/>
              </a:solidFill>
              <a:ln w="0">
                <a:noFill/>
              </a:ln>
            </c:spPr>
          </c:dPt>
          <c:dPt>
            <c:idx val="3"/>
            <c:invertIfNegative val="0"/>
            <c:spPr>
              <a:solidFill>
                <a:srgbClr val="1fa47a"/>
              </a:solidFill>
              <a:ln w="0">
                <a:noFill/>
              </a:ln>
            </c:spPr>
          </c:dPt>
          <c:dPt>
            <c:idx val="4"/>
            <c:invertIfNegative val="0"/>
            <c:spPr>
              <a:solidFill>
                <a:srgbClr val="0f6b4e"/>
              </a:solidFill>
              <a:ln w="0">
                <a:noFill/>
              </a:ln>
            </c:spPr>
          </c:dPt>
          <c:dLbls>
            <c:dLbl>
              <c:idx val="0"/>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dLbl>
            <c:dLbl>
              <c:idx val="1"/>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dLbl>
            <c:dLbl>
              <c:idx val="2"/>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dLbl>
            <c:dLbl>
              <c:idx val="3"/>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dLbl>
            <c:dLbl>
              <c:idx val="4"/>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dLbl>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'Tableau de bord'!$B$17:$B$21</c:f>
              <c:strCache>
                <c:ptCount val="5"/>
                <c:pt idx="0">
                  <c:v>Envoyées</c:v>
                </c:pt>
                <c:pt idx="1">
                  <c:v>Réponses</c:v>
                </c:pt>
                <c:pt idx="2">
                  <c:v>Entretiens</c:v>
                </c:pt>
                <c:pt idx="3">
                  <c:v>Offres</c:v>
                </c:pt>
                <c:pt idx="4">
                  <c:v>Acceptée</c:v>
                </c:pt>
              </c:strCache>
            </c:strRef>
          </c:cat>
          <c:val>
            <c:numRef>
              <c:f>'Tableau de bord'!$C$17:$C$21</c:f>
              <c:numCache>
                <c:formatCode>General</c:formatCode>
                <c:ptCount val="5"/>
                <c:pt idx="0">
                  <c:v>17</c:v>
                </c:pt>
                <c:pt idx="1">
                  <c:v>8</c:v>
                </c:pt>
                <c:pt idx="2">
                  <c:v>5</c:v>
                </c:pt>
                <c:pt idx="3">
                  <c:v>2</c:v>
                </c:pt>
                <c:pt idx="4">
                  <c:v>1</c:v>
                </c:pt>
              </c:numCache>
            </c:numRef>
          </c:val>
        </c:ser>
        <c:gapWidth val="150"/>
        <c:overlap val="0"/>
        <c:axId val="96668230"/>
        <c:axId val="70201038"/>
      </c:barChart>
      <c:catAx>
        <c:axId val="96668230"/>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0201038"/>
        <c:crosses val="autoZero"/>
        <c:auto val="1"/>
        <c:lblAlgn val="ctr"/>
        <c:lblOffset val="100"/>
        <c:noMultiLvlLbl val="0"/>
      </c:catAx>
      <c:valAx>
        <c:axId val="70201038"/>
        <c:scaling>
          <c:orientation val="minMax"/>
        </c:scaling>
        <c:delete val="0"/>
        <c:axPos val="l"/>
        <c:majorGridlines>
          <c:spPr>
            <a:ln w="9360">
              <a:solidFill>
                <a:srgbClr val="878787"/>
              </a:solidFill>
              <a:round/>
            </a:ln>
          </c:spPr>
        </c:majorGridlines>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6668230"/>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Répartition par statut</a:t>
            </a:r>
          </a:p>
        </c:rich>
      </c:tx>
      <c:overlay val="0"/>
      <c:spPr>
        <a:noFill/>
        <a:ln w="0">
          <a:noFill/>
        </a:ln>
      </c:spPr>
    </c:title>
    <c:autoTitleDeleted val="0"/>
    <c:plotArea>
      <c:doughnutChart>
        <c:varyColors val="1"/>
        <c:ser>
          <c:idx val="0"/>
          <c:order val="0"/>
          <c:tx>
            <c:strRef>
              <c:f>'Tableau de bord'!F16</c:f>
              <c:strCache>
                <c:ptCount val="1"/>
                <c:pt idx="0">
                  <c:v>Nb</c:v>
                </c:pt>
              </c:strCache>
            </c:strRef>
          </c:tx>
          <c:spPr>
            <a:solidFill>
              <a:srgbClr val="4f81bd"/>
            </a:solidFill>
            <a:ln w="0">
              <a:noFill/>
            </a:ln>
          </c:spPr>
          <c:explosion val="0"/>
          <c:dPt>
            <c:idx val="0"/>
            <c:spPr>
              <a:solidFill>
                <a:srgbClr val="9aa0b4"/>
              </a:solidFill>
              <a:ln w="0">
                <a:noFill/>
              </a:ln>
            </c:spPr>
          </c:dPt>
          <c:dPt>
            <c:idx val="1"/>
            <c:spPr>
              <a:solidFill>
                <a:srgbClr val="4f46e5"/>
              </a:solidFill>
              <a:ln w="0">
                <a:noFill/>
              </a:ln>
            </c:spPr>
          </c:dPt>
          <c:dPt>
            <c:idx val="2"/>
            <c:spPr>
              <a:solidFill>
                <a:srgbClr val="c0871c"/>
              </a:solidFill>
              <a:ln w="0">
                <a:noFill/>
              </a:ln>
            </c:spPr>
          </c:dPt>
          <c:dPt>
            <c:idx val="3"/>
            <c:spPr>
              <a:solidFill>
                <a:srgbClr val="7c6bf0"/>
              </a:solidFill>
              <a:ln w="0">
                <a:noFill/>
              </a:ln>
            </c:spPr>
          </c:dPt>
          <c:dPt>
            <c:idx val="4"/>
            <c:spPr>
              <a:solidFill>
                <a:srgbClr val="1fa47a"/>
              </a:solidFill>
              <a:ln w="0">
                <a:noFill/>
              </a:ln>
            </c:spPr>
          </c:dPt>
          <c:dPt>
            <c:idx val="5"/>
            <c:spPr>
              <a:solidFill>
                <a:srgbClr val="0f6b4e"/>
              </a:solidFill>
              <a:ln w="0">
                <a:noFill/>
              </a:ln>
            </c:spPr>
          </c:dPt>
          <c:dPt>
            <c:idx val="6"/>
            <c:spPr>
              <a:solidFill>
                <a:srgbClr val="ef6c57"/>
              </a:solidFill>
              <a:ln w="0">
                <a:noFill/>
              </a:ln>
            </c:spPr>
          </c:dPt>
          <c:dPt>
            <c:idx val="7"/>
            <c:spPr>
              <a:solidFill>
                <a:srgbClr val="c2c6d2"/>
              </a:solidFill>
              <a:ln w="0">
                <a:noFill/>
              </a:ln>
            </c:spPr>
          </c:dPt>
          <c:dLbls>
            <c:dLbl>
              <c:idx val="0"/>
              <c:txPr>
                <a:bodyPr wrap="square"/>
                <a:lstStyle/>
                <a:p>
                  <a:pPr>
                    <a:defRPr b="0" sz="1000" spc="-1" strike="noStrike">
                      <a:solidFill>
                        <a:srgbClr val="000000"/>
                      </a:solidFill>
                      <a:latin typeface="Calibri"/>
                    </a:defRPr>
                  </a:pPr>
                </a:p>
              </c:txPr>
              <c:showLegendKey val="0"/>
              <c:showVal val="0"/>
              <c:showCatName val="0"/>
              <c:showSerName val="0"/>
              <c:showPercent val="1"/>
              <c:separator>
</c:separator>
            </c:dLbl>
            <c:dLbl>
              <c:idx val="1"/>
              <c:txPr>
                <a:bodyPr wrap="square"/>
                <a:lstStyle/>
                <a:p>
                  <a:pPr>
                    <a:defRPr b="0" sz="1000" spc="-1" strike="noStrike">
                      <a:solidFill>
                        <a:srgbClr val="000000"/>
                      </a:solidFill>
                      <a:latin typeface="Calibri"/>
                    </a:defRPr>
                  </a:pPr>
                </a:p>
              </c:txPr>
              <c:showLegendKey val="0"/>
              <c:showVal val="0"/>
              <c:showCatName val="0"/>
              <c:showSerName val="0"/>
              <c:showPercent val="1"/>
              <c:separator>
</c:separator>
            </c:dLbl>
            <c:dLbl>
              <c:idx val="2"/>
              <c:txPr>
                <a:bodyPr wrap="square"/>
                <a:lstStyle/>
                <a:p>
                  <a:pPr>
                    <a:defRPr b="0" sz="1000" spc="-1" strike="noStrike">
                      <a:solidFill>
                        <a:srgbClr val="000000"/>
                      </a:solidFill>
                      <a:latin typeface="Calibri"/>
                    </a:defRPr>
                  </a:pPr>
                </a:p>
              </c:txPr>
              <c:showLegendKey val="0"/>
              <c:showVal val="0"/>
              <c:showCatName val="0"/>
              <c:showSerName val="0"/>
              <c:showPercent val="1"/>
              <c:separator>
</c:separator>
            </c:dLbl>
            <c:dLbl>
              <c:idx val="3"/>
              <c:txPr>
                <a:bodyPr wrap="square"/>
                <a:lstStyle/>
                <a:p>
                  <a:pPr>
                    <a:defRPr b="0" sz="1000" spc="-1" strike="noStrike">
                      <a:solidFill>
                        <a:srgbClr val="000000"/>
                      </a:solidFill>
                      <a:latin typeface="Calibri"/>
                    </a:defRPr>
                  </a:pPr>
                </a:p>
              </c:txPr>
              <c:showLegendKey val="0"/>
              <c:showVal val="0"/>
              <c:showCatName val="0"/>
              <c:showSerName val="0"/>
              <c:showPercent val="1"/>
              <c:separator>
</c:separator>
            </c:dLbl>
            <c:dLbl>
              <c:idx val="4"/>
              <c:txPr>
                <a:bodyPr wrap="square"/>
                <a:lstStyle/>
                <a:p>
                  <a:pPr>
                    <a:defRPr b="0" sz="1000" spc="-1" strike="noStrike">
                      <a:solidFill>
                        <a:srgbClr val="000000"/>
                      </a:solidFill>
                      <a:latin typeface="Calibri"/>
                    </a:defRPr>
                  </a:pPr>
                </a:p>
              </c:txPr>
              <c:showLegendKey val="0"/>
              <c:showVal val="0"/>
              <c:showCatName val="0"/>
              <c:showSerName val="0"/>
              <c:showPercent val="1"/>
              <c:separator>
</c:separator>
            </c:dLbl>
            <c:dLbl>
              <c:idx val="5"/>
              <c:txPr>
                <a:bodyPr wrap="square"/>
                <a:lstStyle/>
                <a:p>
                  <a:pPr>
                    <a:defRPr b="0" sz="1000" spc="-1" strike="noStrike">
                      <a:solidFill>
                        <a:srgbClr val="000000"/>
                      </a:solidFill>
                      <a:latin typeface="Calibri"/>
                    </a:defRPr>
                  </a:pPr>
                </a:p>
              </c:txPr>
              <c:showLegendKey val="0"/>
              <c:showVal val="0"/>
              <c:showCatName val="0"/>
              <c:showSerName val="0"/>
              <c:showPercent val="1"/>
              <c:separator>
</c:separator>
            </c:dLbl>
            <c:dLbl>
              <c:idx val="6"/>
              <c:txPr>
                <a:bodyPr wrap="square"/>
                <a:lstStyle/>
                <a:p>
                  <a:pPr>
                    <a:defRPr b="0" sz="1000" spc="-1" strike="noStrike">
                      <a:solidFill>
                        <a:srgbClr val="000000"/>
                      </a:solidFill>
                      <a:latin typeface="Calibri"/>
                    </a:defRPr>
                  </a:pPr>
                </a:p>
              </c:txPr>
              <c:showLegendKey val="0"/>
              <c:showVal val="0"/>
              <c:showCatName val="0"/>
              <c:showSerName val="0"/>
              <c:showPercent val="1"/>
              <c:separator>
</c:separator>
            </c:dLbl>
            <c:dLbl>
              <c:idx val="7"/>
              <c:txPr>
                <a:bodyPr wrap="square"/>
                <a:lstStyle/>
                <a:p>
                  <a:pPr>
                    <a:defRPr b="0" sz="1000" spc="-1" strike="noStrike">
                      <a:solidFill>
                        <a:srgbClr val="000000"/>
                      </a:solidFill>
                      <a:latin typeface="Calibri"/>
                    </a:defRPr>
                  </a:pPr>
                </a:p>
              </c:txPr>
              <c:showLegendKey val="0"/>
              <c:showVal val="0"/>
              <c:showCatName val="0"/>
              <c:showSerName val="0"/>
              <c:showPercent val="1"/>
              <c:separator>
</c:separator>
            </c:dLbl>
            <c:txPr>
              <a:bodyPr wrap="square"/>
              <a:lstStyle/>
              <a:p>
                <a:pPr>
                  <a:defRPr b="0" sz="1000" spc="-1" strike="noStrike">
                    <a:solidFill>
                      <a:srgbClr val="000000"/>
                    </a:solidFill>
                    <a:latin typeface="Calibri"/>
                  </a:defRPr>
                </a:pPr>
              </a:p>
            </c:txPr>
            <c:showLegendKey val="0"/>
            <c:showVal val="0"/>
            <c:showCatName val="0"/>
            <c:showSerName val="0"/>
            <c:showPercent val="1"/>
            <c:separator>
</c:separator>
            <c:showLeaderLines val="1"/>
          </c:dLbls>
          <c:cat>
            <c:strRef>
              <c:f>'Tableau de bord'!$E$17:$E$24</c:f>
              <c:strCache>
                <c:ptCount val="8"/>
                <c:pt idx="0">
                  <c:v>À envoyer</c:v>
                </c:pt>
                <c:pt idx="1">
                  <c:v>Envoyée</c:v>
                </c:pt>
                <c:pt idx="2">
                  <c:v>Relancée</c:v>
                </c:pt>
                <c:pt idx="3">
                  <c:v>Entretien</c:v>
                </c:pt>
                <c:pt idx="4">
                  <c:v>Offre reçue</c:v>
                </c:pt>
                <c:pt idx="5">
                  <c:v>Acceptée</c:v>
                </c:pt>
                <c:pt idx="6">
                  <c:v>Refusée</c:v>
                </c:pt>
                <c:pt idx="7">
                  <c:v>Sans suite</c:v>
                </c:pt>
              </c:strCache>
            </c:strRef>
          </c:cat>
          <c:val>
            <c:numRef>
              <c:f>'Tableau de bord'!$F$17:$F$24</c:f>
              <c:numCache>
                <c:formatCode>General</c:formatCode>
                <c:ptCount val="8"/>
                <c:pt idx="0">
                  <c:v>1</c:v>
                </c:pt>
                <c:pt idx="1">
                  <c:v>5</c:v>
                </c:pt>
                <c:pt idx="2">
                  <c:v>2</c:v>
                </c:pt>
                <c:pt idx="3">
                  <c:v>3</c:v>
                </c:pt>
                <c:pt idx="4">
                  <c:v>1</c:v>
                </c:pt>
                <c:pt idx="5">
                  <c:v>1</c:v>
                </c:pt>
                <c:pt idx="6">
                  <c:v>3</c:v>
                </c:pt>
                <c:pt idx="7">
                  <c:v>2</c:v>
                </c:pt>
              </c:numCache>
            </c:numRef>
          </c:val>
        </c:ser>
        <c:firstSliceAng val="0"/>
        <c:holeSize val="50"/>
      </c:doughnutChart>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Candidatures par source</a:t>
            </a:r>
          </a:p>
        </c:rich>
      </c:tx>
      <c:overlay val="0"/>
      <c:spPr>
        <a:noFill/>
        <a:ln w="0">
          <a:noFill/>
        </a:ln>
      </c:spPr>
    </c:title>
    <c:autoTitleDeleted val="0"/>
    <c:plotArea>
      <c:barChart>
        <c:barDir val="bar"/>
        <c:grouping val="clustered"/>
        <c:varyColors val="0"/>
        <c:ser>
          <c:idx val="0"/>
          <c:order val="0"/>
          <c:tx>
            <c:strRef>
              <c:f>'Tableau de bord'!I16</c:f>
              <c:strCache>
                <c:ptCount val="1"/>
                <c:pt idx="0">
                  <c:v>Nb</c:v>
                </c:pt>
              </c:strCache>
            </c:strRef>
          </c:tx>
          <c:spPr>
            <a:solidFill>
              <a:srgbClr val="4f46e5"/>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'Tableau de bord'!$H$17:$H$26</c:f>
              <c:strCache>
                <c:ptCount val="10"/>
                <c:pt idx="0">
                  <c:v>LinkedIn</c:v>
                </c:pt>
                <c:pt idx="1">
                  <c:v>Indeed</c:v>
                </c:pt>
                <c:pt idx="2">
                  <c:v>Welcome to the Jungle</c:v>
                </c:pt>
                <c:pt idx="3">
                  <c:v>APEC</c:v>
                </c:pt>
                <c:pt idx="4">
                  <c:v>France Travail</c:v>
                </c:pt>
                <c:pt idx="5">
                  <c:v>Site entreprise</c:v>
                </c:pt>
                <c:pt idx="6">
                  <c:v>Cooptation</c:v>
                </c:pt>
                <c:pt idx="7">
                  <c:v>Candidature spontanée</c:v>
                </c:pt>
                <c:pt idx="8">
                  <c:v>Cabinet de recrutement</c:v>
                </c:pt>
                <c:pt idx="9">
                  <c:v>Autre</c:v>
                </c:pt>
              </c:strCache>
            </c:strRef>
          </c:cat>
          <c:val>
            <c:numRef>
              <c:f>'Tableau de bord'!$I$17:$I$26</c:f>
              <c:numCache>
                <c:formatCode>General</c:formatCode>
                <c:ptCount val="10"/>
                <c:pt idx="0">
                  <c:v>4</c:v>
                </c:pt>
                <c:pt idx="1">
                  <c:v>3</c:v>
                </c:pt>
                <c:pt idx="2">
                  <c:v>2</c:v>
                </c:pt>
                <c:pt idx="3">
                  <c:v>2</c:v>
                </c:pt>
                <c:pt idx="4">
                  <c:v>1</c:v>
                </c:pt>
                <c:pt idx="5">
                  <c:v>2</c:v>
                </c:pt>
                <c:pt idx="6">
                  <c:v>1</c:v>
                </c:pt>
                <c:pt idx="7">
                  <c:v>2</c:v>
                </c:pt>
                <c:pt idx="8">
                  <c:v>1</c:v>
                </c:pt>
                <c:pt idx="9">
                  <c:v>0</c:v>
                </c:pt>
              </c:numCache>
            </c:numRef>
          </c:val>
        </c:ser>
        <c:gapWidth val="150"/>
        <c:overlap val="0"/>
        <c:axId val="38342431"/>
        <c:axId val="70735170"/>
      </c:barChart>
      <c:catAx>
        <c:axId val="38342431"/>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0735170"/>
        <c:crosses val="autoZero"/>
        <c:auto val="1"/>
        <c:lblAlgn val="ctr"/>
        <c:lblOffset val="100"/>
        <c:noMultiLvlLbl val="0"/>
      </c:catAx>
      <c:valAx>
        <c:axId val="70735170"/>
        <c:scaling>
          <c:orientation val="minMax"/>
        </c:scaling>
        <c:delete val="0"/>
        <c:axPos val="l"/>
        <c:majorGridlines>
          <c:spPr>
            <a:ln w="9360">
              <a:solidFill>
                <a:srgbClr val="878787"/>
              </a:solidFill>
              <a:round/>
            </a:ln>
          </c:spPr>
        </c:majorGridlines>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8342431"/>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Candidatures par mois</a:t>
            </a:r>
          </a:p>
        </c:rich>
      </c:tx>
      <c:overlay val="0"/>
      <c:spPr>
        <a:noFill/>
        <a:ln w="0">
          <a:noFill/>
        </a:ln>
      </c:spPr>
    </c:title>
    <c:autoTitleDeleted val="0"/>
    <c:plotArea>
      <c:barChart>
        <c:barDir val="col"/>
        <c:grouping val="clustered"/>
        <c:varyColors val="0"/>
        <c:ser>
          <c:idx val="0"/>
          <c:order val="0"/>
          <c:tx>
            <c:strRef>
              <c:f>'Tableau de bord'!L16</c:f>
              <c:strCache>
                <c:ptCount val="1"/>
                <c:pt idx="0">
                  <c:v>Nb</c:v>
                </c:pt>
              </c:strCache>
            </c:strRef>
          </c:tx>
          <c:spPr>
            <a:solidFill>
              <a:srgbClr val="7c6bf0"/>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'Tableau de bord'!$K$17:$K$22</c:f>
              <c:strCache>
                <c:ptCount val="6"/>
                <c:pt idx="0">
                  <c:v>Janv. 2027</c:v>
                </c:pt>
                <c:pt idx="1">
                  <c:v>Févr. 2027</c:v>
                </c:pt>
                <c:pt idx="2">
                  <c:v>Mars 2027</c:v>
                </c:pt>
                <c:pt idx="3">
                  <c:v>Avr. 2027</c:v>
                </c:pt>
                <c:pt idx="4">
                  <c:v>Mai 2027</c:v>
                </c:pt>
                <c:pt idx="5">
                  <c:v>Juin 2027</c:v>
                </c:pt>
              </c:strCache>
            </c:strRef>
          </c:cat>
          <c:val>
            <c:numRef>
              <c:f>'Tableau de bord'!$L$17:$L$22</c:f>
              <c:numCache>
                <c:formatCode>General</c:formatCode>
                <c:ptCount val="6"/>
                <c:pt idx="0">
                  <c:v>4</c:v>
                </c:pt>
                <c:pt idx="1">
                  <c:v>9</c:v>
                </c:pt>
                <c:pt idx="2">
                  <c:v>4</c:v>
                </c:pt>
                <c:pt idx="3">
                  <c:v>0</c:v>
                </c:pt>
                <c:pt idx="4">
                  <c:v>0</c:v>
                </c:pt>
                <c:pt idx="5">
                  <c:v>0</c:v>
                </c:pt>
              </c:numCache>
            </c:numRef>
          </c:val>
        </c:ser>
        <c:gapWidth val="150"/>
        <c:overlap val="0"/>
        <c:axId val="63865245"/>
        <c:axId val="43889502"/>
      </c:barChart>
      <c:catAx>
        <c:axId val="63865245"/>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3889502"/>
        <c:crosses val="autoZero"/>
        <c:auto val="1"/>
        <c:lblAlgn val="ctr"/>
        <c:lblOffset val="100"/>
        <c:noMultiLvlLbl val="0"/>
      </c:catAx>
      <c:valAx>
        <c:axId val="43889502"/>
        <c:scaling>
          <c:orientation val="minMax"/>
        </c:scaling>
        <c:delete val="0"/>
        <c:axPos val="l"/>
        <c:majorGridlines>
          <c:spPr>
            <a:ln w="9360">
              <a:solidFill>
                <a:srgbClr val="878787"/>
              </a:solidFill>
              <a:round/>
            </a:ln>
          </c:spPr>
        </c:majorGridlines>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3865245"/>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2.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26</xdr:row>
      <xdr:rowOff>0</xdr:rowOff>
    </xdr:from>
    <xdr:to>
      <xdr:col>7</xdr:col>
      <xdr:colOff>654120</xdr:colOff>
      <xdr:row>39</xdr:row>
      <xdr:rowOff>114840</xdr:rowOff>
    </xdr:to>
    <xdr:graphicFrame>
      <xdr:nvGraphicFramePr>
        <xdr:cNvPr id="0" name="Chart 1"/>
        <xdr:cNvGraphicFramePr/>
      </xdr:nvGraphicFramePr>
      <xdr:xfrm>
        <a:off x="154800" y="5181480"/>
        <a:ext cx="4319640" cy="2591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0</xdr:colOff>
      <xdr:row>26</xdr:row>
      <xdr:rowOff>0</xdr:rowOff>
    </xdr:from>
    <xdr:to>
      <xdr:col>11</xdr:col>
      <xdr:colOff>311040</xdr:colOff>
      <xdr:row>39</xdr:row>
      <xdr:rowOff>114840</xdr:rowOff>
    </xdr:to>
    <xdr:graphicFrame>
      <xdr:nvGraphicFramePr>
        <xdr:cNvPr id="1" name="Chart 2"/>
        <xdr:cNvGraphicFramePr/>
      </xdr:nvGraphicFramePr>
      <xdr:xfrm>
        <a:off x="3820320" y="5181480"/>
        <a:ext cx="3059640" cy="2591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42</xdr:row>
      <xdr:rowOff>0</xdr:rowOff>
    </xdr:from>
    <xdr:to>
      <xdr:col>7</xdr:col>
      <xdr:colOff>654120</xdr:colOff>
      <xdr:row>56</xdr:row>
      <xdr:rowOff>68760</xdr:rowOff>
    </xdr:to>
    <xdr:graphicFrame>
      <xdr:nvGraphicFramePr>
        <xdr:cNvPr id="2" name="Chart 3"/>
        <xdr:cNvGraphicFramePr/>
      </xdr:nvGraphicFramePr>
      <xdr:xfrm>
        <a:off x="154800" y="8229600"/>
        <a:ext cx="4319640" cy="273564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7</xdr:col>
      <xdr:colOff>0</xdr:colOff>
      <xdr:row>42</xdr:row>
      <xdr:rowOff>0</xdr:rowOff>
    </xdr:from>
    <xdr:to>
      <xdr:col>13</xdr:col>
      <xdr:colOff>325080</xdr:colOff>
      <xdr:row>56</xdr:row>
      <xdr:rowOff>68760</xdr:rowOff>
    </xdr:to>
    <xdr:graphicFrame>
      <xdr:nvGraphicFramePr>
        <xdr:cNvPr id="3" name="Chart 4"/>
        <xdr:cNvGraphicFramePr/>
      </xdr:nvGraphicFramePr>
      <xdr:xfrm>
        <a:off x="3820320" y="8229600"/>
        <a:ext cx="4319640" cy="273564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F46E5"/>
    <pageSetUpPr fitToPage="true"/>
  </sheetPr>
  <dimension ref="A1:Q10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3" ySplit="8" topLeftCell="D9" activePane="bottomRight" state="frozen"/>
      <selection pane="topLeft" activeCell="A1" activeCellId="0" sqref="A1"/>
      <selection pane="topRight" activeCell="D1" activeCellId="0" sqref="D1"/>
      <selection pane="bottomLeft" activeCell="A9" activeCellId="0" sqref="A9"/>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2"/>
    <col collapsed="false" customWidth="true" hidden="false" outlineLevel="0" max="3" min="3" style="0" width="20"/>
    <col collapsed="false" customWidth="true" hidden="false" outlineLevel="0" max="4" min="4" style="0" width="22"/>
    <col collapsed="false" customWidth="true" hidden="false" outlineLevel="0" max="5" min="5" style="0" width="13"/>
    <col collapsed="false" customWidth="true" hidden="false" outlineLevel="0" max="6" min="6" style="0" width="18"/>
    <col collapsed="false" customWidth="true" hidden="false" outlineLevel="0" max="7" min="7" style="0" width="12"/>
    <col collapsed="false" customWidth="true" hidden="false" outlineLevel="0" max="8" min="8" style="0" width="14"/>
    <col collapsed="false" customWidth="true" hidden="false" outlineLevel="0" max="9" min="9" style="0" width="17"/>
    <col collapsed="false" customWidth="true" hidden="false" outlineLevel="0" max="11" min="10" style="0" width="13"/>
    <col collapsed="false" customWidth="true" hidden="false" outlineLevel="0" max="12" min="12" style="0" width="8.5"/>
    <col collapsed="false" customWidth="true" hidden="false" outlineLevel="0" max="13" min="13" style="0" width="14"/>
    <col collapsed="false" customWidth="true" hidden="false" outlineLevel="0" max="14" min="14" style="0" width="16"/>
    <col collapsed="false" customWidth="true" hidden="false" outlineLevel="0" max="16" min="15" style="0" width="22"/>
    <col collapsed="false" customWidth="true" hidden="false" outlineLevel="0" max="17" min="17" style="0" width="28"/>
  </cols>
  <sheetData>
    <row r="1" customFormat="false" ht="15" hidden="false" customHeight="false" outlineLevel="0" collapsed="false">
      <c r="A1" s="1"/>
    </row>
    <row r="2" customFormat="false" ht="15" hidden="false" customHeight="false" outlineLevel="0" collapsed="false">
      <c r="A2" s="1"/>
      <c r="B2" s="2" t="s">
        <v>0</v>
      </c>
      <c r="N2" s="3" t="s">
        <v>1</v>
      </c>
      <c r="O2" s="3"/>
      <c r="P2" s="3" t="s">
        <v>2</v>
      </c>
      <c r="Q2" s="3"/>
    </row>
    <row r="3" customFormat="false" ht="30" hidden="false" customHeight="true" outlineLevel="0" collapsed="false">
      <c r="A3" s="1"/>
      <c r="B3" s="4" t="s">
        <v>3</v>
      </c>
      <c r="N3" s="5" t="n">
        <f aca="false">COUNTA($C$9:$C$108)</f>
        <v>18</v>
      </c>
      <c r="O3" s="5"/>
      <c r="P3" s="6" t="n">
        <f aca="false">COUNTIF($M$9:$M$108,"À relancer")</f>
        <v>6</v>
      </c>
      <c r="Q3" s="6"/>
    </row>
    <row r="4" customFormat="false" ht="15" hidden="false" customHeight="false" outlineLevel="0" collapsed="false">
      <c r="A4" s="1"/>
      <c r="B4" s="7" t="s">
        <v>4</v>
      </c>
      <c r="N4" s="5"/>
      <c r="O4" s="5"/>
      <c r="P4" s="6"/>
      <c r="Q4" s="6"/>
    </row>
    <row r="5" customFormat="false" ht="15" hidden="false" customHeight="false" outlineLevel="0" collapsed="false">
      <c r="A5" s="1"/>
    </row>
    <row r="6" customFormat="false" ht="18" hidden="false" customHeight="true" outlineLevel="0" collapsed="false">
      <c r="A6" s="1"/>
      <c r="B6" s="8" t="s">
        <v>5</v>
      </c>
      <c r="C6" s="9"/>
      <c r="D6" s="10" t="n">
        <f aca="false">Paramètres!$B$7</f>
        <v>46461</v>
      </c>
      <c r="E6" s="11" t="s">
        <v>6</v>
      </c>
      <c r="F6" s="9"/>
      <c r="G6" s="12" t="n">
        <f aca="false">Paramètres!$D$7</f>
        <v>7</v>
      </c>
      <c r="H6" s="11" t="s">
        <v>7</v>
      </c>
      <c r="I6" s="9"/>
      <c r="J6" s="9"/>
      <c r="K6" s="9"/>
      <c r="L6" s="9"/>
      <c r="M6" s="9"/>
      <c r="N6" s="9"/>
      <c r="O6" s="9"/>
      <c r="P6" s="9"/>
      <c r="Q6" s="9"/>
    </row>
    <row r="7" customFormat="false" ht="15" hidden="false" customHeight="false" outlineLevel="0" collapsed="false">
      <c r="A7" s="1"/>
    </row>
    <row r="8" customFormat="false" ht="30" hidden="false" customHeight="true" outlineLevel="0" collapsed="false">
      <c r="A8" s="1"/>
      <c r="B8" s="13" t="s">
        <v>8</v>
      </c>
      <c r="C8" s="13" t="s">
        <v>9</v>
      </c>
      <c r="D8" s="13" t="s">
        <v>10</v>
      </c>
      <c r="E8" s="13" t="s">
        <v>11</v>
      </c>
      <c r="F8" s="13" t="s">
        <v>12</v>
      </c>
      <c r="G8" s="13" t="s">
        <v>13</v>
      </c>
      <c r="H8" s="13" t="s">
        <v>14</v>
      </c>
      <c r="I8" s="13" t="s">
        <v>15</v>
      </c>
      <c r="J8" s="13" t="s">
        <v>16</v>
      </c>
      <c r="K8" s="13" t="s">
        <v>17</v>
      </c>
      <c r="L8" s="13" t="s">
        <v>18</v>
      </c>
      <c r="M8" s="13" t="s">
        <v>19</v>
      </c>
      <c r="N8" s="13" t="s">
        <v>20</v>
      </c>
      <c r="O8" s="13" t="s">
        <v>21</v>
      </c>
      <c r="P8" s="13" t="s">
        <v>22</v>
      </c>
      <c r="Q8" s="13" t="s">
        <v>23</v>
      </c>
    </row>
    <row r="9" customFormat="false" ht="15" hidden="false" customHeight="false" outlineLevel="0" collapsed="false">
      <c r="A9" s="1"/>
      <c r="B9" s="14" t="str">
        <f aca="false">IF($C9="","","CAND-2027-"&amp;TEXT(ROW()-8,"000"))</f>
        <v>CAND-2027-001</v>
      </c>
      <c r="C9" s="15" t="s">
        <v>24</v>
      </c>
      <c r="D9" s="16" t="s">
        <v>25</v>
      </c>
      <c r="E9" s="16" t="s">
        <v>26</v>
      </c>
      <c r="F9" s="17" t="s">
        <v>27</v>
      </c>
      <c r="G9" s="17" t="s">
        <v>28</v>
      </c>
      <c r="H9" s="18" t="n">
        <v>46399</v>
      </c>
      <c r="I9" s="19" t="n">
        <v>42000</v>
      </c>
      <c r="J9" s="20" t="s">
        <v>29</v>
      </c>
      <c r="K9" s="18"/>
      <c r="L9" s="21" t="n">
        <f aca="false">IF(OR($C9="",$H9=""),"",Paramètres!$B$7-$H9)</f>
        <v>62</v>
      </c>
      <c r="M9" s="20" t="str">
        <f aca="false">IF($C9="","",IF(AND(OR($J9="Envoyée",$J9="Relancée"),$L9&lt;&gt;"",$L9&gt;=Paramètres!$D$7),"À relancer","—"))</f>
        <v>—</v>
      </c>
      <c r="N9" s="16" t="s">
        <v>30</v>
      </c>
      <c r="O9" s="16" t="s">
        <v>31</v>
      </c>
      <c r="P9" s="22"/>
      <c r="Q9" s="16" t="s">
        <v>32</v>
      </c>
    </row>
    <row r="10" customFormat="false" ht="15" hidden="false" customHeight="false" outlineLevel="0" collapsed="false">
      <c r="A10" s="1"/>
      <c r="B10" s="14" t="str">
        <f aca="false">IF($C10="","","CAND-2027-"&amp;TEXT(ROW()-8,"000"))</f>
        <v>CAND-2027-002</v>
      </c>
      <c r="C10" s="15" t="s">
        <v>33</v>
      </c>
      <c r="D10" s="16" t="s">
        <v>34</v>
      </c>
      <c r="E10" s="16" t="s">
        <v>35</v>
      </c>
      <c r="F10" s="17" t="s">
        <v>36</v>
      </c>
      <c r="G10" s="17" t="s">
        <v>28</v>
      </c>
      <c r="H10" s="18" t="n">
        <v>46405</v>
      </c>
      <c r="I10" s="19" t="n">
        <v>45000</v>
      </c>
      <c r="J10" s="20" t="s">
        <v>37</v>
      </c>
      <c r="K10" s="18" t="n">
        <v>46466</v>
      </c>
      <c r="L10" s="21" t="n">
        <f aca="false">IF(OR($C10="",$H10=""),"",Paramètres!$B$7-$H10)</f>
        <v>56</v>
      </c>
      <c r="M10" s="20" t="str">
        <f aca="false">IF($C10="","",IF(AND(OR($J10="Envoyée",$J10="Relancée"),$L10&lt;&gt;"",$L10&gt;=Paramètres!$D$7),"À relancer","—"))</f>
        <v>—</v>
      </c>
      <c r="N10" s="16" t="s">
        <v>38</v>
      </c>
      <c r="O10" s="16" t="s">
        <v>39</v>
      </c>
      <c r="P10" s="22" t="s">
        <v>40</v>
      </c>
      <c r="Q10" s="16" t="s">
        <v>41</v>
      </c>
    </row>
    <row r="11" customFormat="false" ht="15" hidden="false" customHeight="false" outlineLevel="0" collapsed="false">
      <c r="A11" s="1"/>
      <c r="B11" s="14" t="str">
        <f aca="false">IF($C11="","","CAND-2027-"&amp;TEXT(ROW()-8,"000"))</f>
        <v>CAND-2027-003</v>
      </c>
      <c r="C11" s="15" t="s">
        <v>42</v>
      </c>
      <c r="D11" s="16" t="s">
        <v>43</v>
      </c>
      <c r="E11" s="16" t="s">
        <v>44</v>
      </c>
      <c r="F11" s="17" t="s">
        <v>45</v>
      </c>
      <c r="G11" s="17" t="s">
        <v>28</v>
      </c>
      <c r="H11" s="18" t="n">
        <v>46409</v>
      </c>
      <c r="I11" s="19" t="n">
        <v>38000</v>
      </c>
      <c r="J11" s="20" t="s">
        <v>46</v>
      </c>
      <c r="K11" s="18"/>
      <c r="L11" s="21" t="n">
        <f aca="false">IF(OR($C11="",$H11=""),"",Paramètres!$B$7-$H11)</f>
        <v>52</v>
      </c>
      <c r="M11" s="20" t="str">
        <f aca="false">IF($C11="","",IF(AND(OR($J11="Envoyée",$J11="Relancée"),$L11&lt;&gt;"",$L11&gt;=Paramètres!$D$7),"À relancer","—"))</f>
        <v>—</v>
      </c>
      <c r="N11" s="16"/>
      <c r="O11" s="16"/>
      <c r="P11" s="22" t="s">
        <v>47</v>
      </c>
      <c r="Q11" s="16" t="s">
        <v>48</v>
      </c>
    </row>
    <row r="12" customFormat="false" ht="15" hidden="false" customHeight="false" outlineLevel="0" collapsed="false">
      <c r="A12" s="1"/>
      <c r="B12" s="14" t="str">
        <f aca="false">IF($C12="","","CAND-2027-"&amp;TEXT(ROW()-8,"000"))</f>
        <v>CAND-2027-004</v>
      </c>
      <c r="C12" s="15" t="s">
        <v>49</v>
      </c>
      <c r="D12" s="16" t="s">
        <v>50</v>
      </c>
      <c r="E12" s="16" t="s">
        <v>51</v>
      </c>
      <c r="F12" s="17" t="s">
        <v>52</v>
      </c>
      <c r="G12" s="17" t="s">
        <v>53</v>
      </c>
      <c r="H12" s="18" t="n">
        <v>46415</v>
      </c>
      <c r="I12" s="19" t="n">
        <v>30000</v>
      </c>
      <c r="J12" s="20" t="s">
        <v>29</v>
      </c>
      <c r="K12" s="18"/>
      <c r="L12" s="21" t="n">
        <f aca="false">IF(OR($C12="",$H12=""),"",Paramètres!$B$7-$H12)</f>
        <v>46</v>
      </c>
      <c r="M12" s="20" t="str">
        <f aca="false">IF($C12="","",IF(AND(OR($J12="Envoyée",$J12="Relancée"),$L12&lt;&gt;"",$L12&gt;=Paramètres!$D$7),"À relancer","—"))</f>
        <v>—</v>
      </c>
      <c r="N12" s="16" t="s">
        <v>54</v>
      </c>
      <c r="O12" s="16"/>
      <c r="P12" s="22"/>
      <c r="Q12" s="16" t="s">
        <v>55</v>
      </c>
    </row>
    <row r="13" customFormat="false" ht="15" hidden="false" customHeight="false" outlineLevel="0" collapsed="false">
      <c r="A13" s="1"/>
      <c r="B13" s="14" t="str">
        <f aca="false">IF($C13="","","CAND-2027-"&amp;TEXT(ROW()-8,"000"))</f>
        <v>CAND-2027-005</v>
      </c>
      <c r="C13" s="15" t="s">
        <v>56</v>
      </c>
      <c r="D13" s="16" t="s">
        <v>57</v>
      </c>
      <c r="E13" s="16" t="s">
        <v>58</v>
      </c>
      <c r="F13" s="17" t="s">
        <v>27</v>
      </c>
      <c r="G13" s="17" t="s">
        <v>28</v>
      </c>
      <c r="H13" s="18" t="n">
        <v>46420</v>
      </c>
      <c r="I13" s="19" t="n">
        <v>44000</v>
      </c>
      <c r="J13" s="20" t="s">
        <v>59</v>
      </c>
      <c r="K13" s="18" t="n">
        <v>46444</v>
      </c>
      <c r="L13" s="21" t="n">
        <f aca="false">IF(OR($C13="",$H13=""),"",Paramètres!$B$7-$H13)</f>
        <v>41</v>
      </c>
      <c r="M13" s="20" t="str">
        <f aca="false">IF($C13="","",IF(AND(OR($J13="Envoyée",$J13="Relancée"),$L13&lt;&gt;"",$L13&gt;=Paramètres!$D$7),"À relancer","—"))</f>
        <v>—</v>
      </c>
      <c r="N13" s="16" t="s">
        <v>60</v>
      </c>
      <c r="O13" s="16" t="s">
        <v>61</v>
      </c>
      <c r="P13" s="22"/>
      <c r="Q13" s="16" t="s">
        <v>62</v>
      </c>
    </row>
    <row r="14" customFormat="false" ht="15" hidden="false" customHeight="false" outlineLevel="0" collapsed="false">
      <c r="A14" s="1"/>
      <c r="B14" s="14" t="str">
        <f aca="false">IF($C14="","","CAND-2027-"&amp;TEXT(ROW()-8,"000"))</f>
        <v>CAND-2027-006</v>
      </c>
      <c r="C14" s="15" t="s">
        <v>63</v>
      </c>
      <c r="D14" s="16" t="s">
        <v>64</v>
      </c>
      <c r="E14" s="16" t="s">
        <v>65</v>
      </c>
      <c r="F14" s="17" t="s">
        <v>66</v>
      </c>
      <c r="G14" s="17" t="s">
        <v>28</v>
      </c>
      <c r="H14" s="18" t="n">
        <v>46423</v>
      </c>
      <c r="I14" s="19" t="n">
        <v>40000</v>
      </c>
      <c r="J14" s="20" t="s">
        <v>37</v>
      </c>
      <c r="K14" s="18" t="n">
        <v>46464</v>
      </c>
      <c r="L14" s="21" t="n">
        <f aca="false">IF(OR($C14="",$H14=""),"",Paramètres!$B$7-$H14)</f>
        <v>38</v>
      </c>
      <c r="M14" s="20" t="str">
        <f aca="false">IF($C14="","",IF(AND(OR($J14="Envoyée",$J14="Relancée"),$L14&lt;&gt;"",$L14&gt;=Paramètres!$D$7),"À relancer","—"))</f>
        <v>—</v>
      </c>
      <c r="N14" s="16" t="s">
        <v>67</v>
      </c>
      <c r="O14" s="16"/>
      <c r="P14" s="22" t="s">
        <v>68</v>
      </c>
      <c r="Q14" s="16" t="s">
        <v>69</v>
      </c>
    </row>
    <row r="15" customFormat="false" ht="15" hidden="false" customHeight="false" outlineLevel="0" collapsed="false">
      <c r="A15" s="1"/>
      <c r="B15" s="14" t="str">
        <f aca="false">IF($C15="","","CAND-2027-"&amp;TEXT(ROW()-8,"000"))</f>
        <v>CAND-2027-007</v>
      </c>
      <c r="C15" s="15" t="s">
        <v>70</v>
      </c>
      <c r="D15" s="16" t="s">
        <v>71</v>
      </c>
      <c r="E15" s="16" t="s">
        <v>44</v>
      </c>
      <c r="F15" s="17" t="s">
        <v>72</v>
      </c>
      <c r="G15" s="17" t="s">
        <v>28</v>
      </c>
      <c r="H15" s="18" t="n">
        <v>46427</v>
      </c>
      <c r="I15" s="19" t="n">
        <v>35000</v>
      </c>
      <c r="J15" s="20" t="s">
        <v>73</v>
      </c>
      <c r="K15" s="18"/>
      <c r="L15" s="21" t="n">
        <f aca="false">IF(OR($C15="",$H15=""),"",Paramètres!$B$7-$H15)</f>
        <v>34</v>
      </c>
      <c r="M15" s="20" t="str">
        <f aca="false">IF($C15="","",IF(AND(OR($J15="Envoyée",$J15="Relancée"),$L15&lt;&gt;"",$L15&gt;=Paramètres!$D$7),"À relancer","—"))</f>
        <v>À relancer</v>
      </c>
      <c r="N15" s="16" t="s">
        <v>74</v>
      </c>
      <c r="O15" s="16" t="s">
        <v>75</v>
      </c>
      <c r="P15" s="22"/>
      <c r="Q15" s="16" t="s">
        <v>76</v>
      </c>
    </row>
    <row r="16" customFormat="false" ht="15" hidden="false" customHeight="false" outlineLevel="0" collapsed="false">
      <c r="A16" s="1"/>
      <c r="B16" s="14" t="str">
        <f aca="false">IF($C16="","","CAND-2027-"&amp;TEXT(ROW()-8,"000"))</f>
        <v>CAND-2027-008</v>
      </c>
      <c r="C16" s="15" t="s">
        <v>77</v>
      </c>
      <c r="D16" s="16" t="s">
        <v>78</v>
      </c>
      <c r="E16" s="16" t="s">
        <v>79</v>
      </c>
      <c r="F16" s="17" t="s">
        <v>80</v>
      </c>
      <c r="G16" s="17" t="s">
        <v>28</v>
      </c>
      <c r="H16" s="18" t="n">
        <v>46430</v>
      </c>
      <c r="I16" s="19" t="n">
        <v>41000</v>
      </c>
      <c r="J16" s="20" t="s">
        <v>81</v>
      </c>
      <c r="K16" s="18"/>
      <c r="L16" s="21" t="n">
        <f aca="false">IF(OR($C16="",$H16=""),"",Paramètres!$B$7-$H16)</f>
        <v>31</v>
      </c>
      <c r="M16" s="20" t="str">
        <f aca="false">IF($C16="","",IF(AND(OR($J16="Envoyée",$J16="Relancée"),$L16&lt;&gt;"",$L16&gt;=Paramètres!$D$7),"À relancer","—"))</f>
        <v>À relancer</v>
      </c>
      <c r="N16" s="16"/>
      <c r="O16" s="16"/>
      <c r="P16" s="22" t="s">
        <v>82</v>
      </c>
      <c r="Q16" s="16"/>
    </row>
    <row r="17" customFormat="false" ht="15" hidden="false" customHeight="false" outlineLevel="0" collapsed="false">
      <c r="A17" s="1"/>
      <c r="B17" s="14" t="str">
        <f aca="false">IF($C17="","","CAND-2027-"&amp;TEXT(ROW()-8,"000"))</f>
        <v>CAND-2027-009</v>
      </c>
      <c r="C17" s="15" t="s">
        <v>83</v>
      </c>
      <c r="D17" s="16" t="s">
        <v>84</v>
      </c>
      <c r="E17" s="16" t="s">
        <v>85</v>
      </c>
      <c r="F17" s="17" t="s">
        <v>27</v>
      </c>
      <c r="G17" s="17" t="s">
        <v>53</v>
      </c>
      <c r="H17" s="18" t="n">
        <v>46433</v>
      </c>
      <c r="I17" s="19" t="n">
        <v>32000</v>
      </c>
      <c r="J17" s="20" t="s">
        <v>29</v>
      </c>
      <c r="K17" s="18"/>
      <c r="L17" s="21" t="n">
        <f aca="false">IF(OR($C17="",$H17=""),"",Paramètres!$B$7-$H17)</f>
        <v>28</v>
      </c>
      <c r="M17" s="20" t="str">
        <f aca="false">IF($C17="","",IF(AND(OR($J17="Envoyée",$J17="Relancée"),$L17&lt;&gt;"",$L17&gt;=Paramètres!$D$7),"À relancer","—"))</f>
        <v>—</v>
      </c>
      <c r="N17" s="16"/>
      <c r="O17" s="16"/>
      <c r="P17" s="22"/>
      <c r="Q17" s="16"/>
    </row>
    <row r="18" customFormat="false" ht="15" hidden="false" customHeight="false" outlineLevel="0" collapsed="false">
      <c r="A18" s="1"/>
      <c r="B18" s="14" t="str">
        <f aca="false">IF($C18="","","CAND-2027-"&amp;TEXT(ROW()-8,"000"))</f>
        <v>CAND-2027-010</v>
      </c>
      <c r="C18" s="15" t="s">
        <v>86</v>
      </c>
      <c r="D18" s="16" t="s">
        <v>87</v>
      </c>
      <c r="E18" s="16" t="s">
        <v>88</v>
      </c>
      <c r="F18" s="17" t="s">
        <v>89</v>
      </c>
      <c r="G18" s="17" t="s">
        <v>28</v>
      </c>
      <c r="H18" s="18" t="n">
        <v>46436</v>
      </c>
      <c r="I18" s="19" t="n">
        <v>36000</v>
      </c>
      <c r="J18" s="20" t="s">
        <v>46</v>
      </c>
      <c r="K18" s="18"/>
      <c r="L18" s="21" t="n">
        <f aca="false">IF(OR($C18="",$H18=""),"",Paramètres!$B$7-$H18)</f>
        <v>25</v>
      </c>
      <c r="M18" s="20" t="str">
        <f aca="false">IF($C18="","",IF(AND(OR($J18="Envoyée",$J18="Relancée"),$L18&lt;&gt;"",$L18&gt;=Paramètres!$D$7),"À relancer","—"))</f>
        <v>—</v>
      </c>
      <c r="N18" s="16" t="s">
        <v>90</v>
      </c>
      <c r="O18" s="16" t="s">
        <v>91</v>
      </c>
      <c r="P18" s="22"/>
      <c r="Q18" s="16"/>
    </row>
    <row r="19" customFormat="false" ht="15" hidden="false" customHeight="false" outlineLevel="0" collapsed="false">
      <c r="A19" s="1"/>
      <c r="B19" s="14" t="str">
        <f aca="false">IF($C19="","","CAND-2027-"&amp;TEXT(ROW()-8,"000"))</f>
        <v>CAND-2027-011</v>
      </c>
      <c r="C19" s="15" t="s">
        <v>92</v>
      </c>
      <c r="D19" s="16" t="s">
        <v>93</v>
      </c>
      <c r="E19" s="16" t="s">
        <v>44</v>
      </c>
      <c r="F19" s="17" t="s">
        <v>94</v>
      </c>
      <c r="G19" s="17" t="s">
        <v>28</v>
      </c>
      <c r="H19" s="18" t="n">
        <v>46438</v>
      </c>
      <c r="I19" s="19" t="n">
        <v>52000</v>
      </c>
      <c r="J19" s="20" t="s">
        <v>37</v>
      </c>
      <c r="K19" s="18" t="n">
        <v>46462</v>
      </c>
      <c r="L19" s="21" t="n">
        <f aca="false">IF(OR($C19="",$H19=""),"",Paramètres!$B$7-$H19)</f>
        <v>23</v>
      </c>
      <c r="M19" s="20" t="str">
        <f aca="false">IF($C19="","",IF(AND(OR($J19="Envoyée",$J19="Relancée"),$L19&lt;&gt;"",$L19&gt;=Paramètres!$D$7),"À relancer","—"))</f>
        <v>—</v>
      </c>
      <c r="N19" s="16" t="s">
        <v>95</v>
      </c>
      <c r="O19" s="16"/>
      <c r="P19" s="22"/>
      <c r="Q19" s="16" t="s">
        <v>96</v>
      </c>
    </row>
    <row r="20" customFormat="false" ht="15" hidden="false" customHeight="false" outlineLevel="0" collapsed="false">
      <c r="A20" s="1"/>
      <c r="B20" s="14" t="str">
        <f aca="false">IF($C20="","","CAND-2027-"&amp;TEXT(ROW()-8,"000"))</f>
        <v>CAND-2027-012</v>
      </c>
      <c r="C20" s="15" t="s">
        <v>97</v>
      </c>
      <c r="D20" s="16" t="s">
        <v>98</v>
      </c>
      <c r="E20" s="16" t="s">
        <v>99</v>
      </c>
      <c r="F20" s="17" t="s">
        <v>52</v>
      </c>
      <c r="G20" s="17" t="s">
        <v>100</v>
      </c>
      <c r="H20" s="18" t="n">
        <v>46441</v>
      </c>
      <c r="I20" s="19" t="n">
        <v>25000</v>
      </c>
      <c r="J20" s="20" t="s">
        <v>81</v>
      </c>
      <c r="K20" s="18"/>
      <c r="L20" s="21" t="n">
        <f aca="false">IF(OR($C20="",$H20=""),"",Paramètres!$B$7-$H20)</f>
        <v>20</v>
      </c>
      <c r="M20" s="20" t="str">
        <f aca="false">IF($C20="","",IF(AND(OR($J20="Envoyée",$J20="Relancée"),$L20&lt;&gt;"",$L20&gt;=Paramètres!$D$7),"À relancer","—"))</f>
        <v>À relancer</v>
      </c>
      <c r="N20" s="16"/>
      <c r="O20" s="16"/>
      <c r="P20" s="22" t="s">
        <v>101</v>
      </c>
      <c r="Q20" s="16"/>
    </row>
    <row r="21" customFormat="false" ht="15" hidden="false" customHeight="false" outlineLevel="0" collapsed="false">
      <c r="A21" s="1"/>
      <c r="B21" s="14" t="str">
        <f aca="false">IF($C21="","","CAND-2027-"&amp;TEXT(ROW()-8,"000"))</f>
        <v>CAND-2027-013</v>
      </c>
      <c r="C21" s="15" t="s">
        <v>102</v>
      </c>
      <c r="D21" s="16" t="s">
        <v>103</v>
      </c>
      <c r="E21" s="16" t="s">
        <v>65</v>
      </c>
      <c r="F21" s="17" t="s">
        <v>45</v>
      </c>
      <c r="G21" s="17" t="s">
        <v>28</v>
      </c>
      <c r="H21" s="18" t="n">
        <v>46444</v>
      </c>
      <c r="I21" s="19" t="n">
        <v>46000</v>
      </c>
      <c r="J21" s="20" t="s">
        <v>104</v>
      </c>
      <c r="K21" s="18" t="n">
        <v>46455</v>
      </c>
      <c r="L21" s="21" t="n">
        <f aca="false">IF(OR($C21="",$H21=""),"",Paramètres!$B$7-$H21)</f>
        <v>17</v>
      </c>
      <c r="M21" s="20" t="str">
        <f aca="false">IF($C21="","",IF(AND(OR($J21="Envoyée",$J21="Relancée"),$L21&lt;&gt;"",$L21&gt;=Paramètres!$D$7),"À relancer","—"))</f>
        <v>—</v>
      </c>
      <c r="N21" s="16" t="s">
        <v>105</v>
      </c>
      <c r="O21" s="16" t="s">
        <v>106</v>
      </c>
      <c r="P21" s="22"/>
      <c r="Q21" s="16" t="s">
        <v>107</v>
      </c>
    </row>
    <row r="22" customFormat="false" ht="15" hidden="false" customHeight="false" outlineLevel="0" collapsed="false">
      <c r="A22" s="1"/>
      <c r="B22" s="14" t="str">
        <f aca="false">IF($C22="","","CAND-2027-"&amp;TEXT(ROW()-8,"000"))</f>
        <v>CAND-2027-014</v>
      </c>
      <c r="C22" s="15" t="s">
        <v>108</v>
      </c>
      <c r="D22" s="16" t="s">
        <v>109</v>
      </c>
      <c r="E22" s="16" t="s">
        <v>85</v>
      </c>
      <c r="F22" s="17" t="s">
        <v>36</v>
      </c>
      <c r="G22" s="17" t="s">
        <v>110</v>
      </c>
      <c r="H22" s="18" t="n">
        <v>46447</v>
      </c>
      <c r="I22" s="19" t="n">
        <v>38000</v>
      </c>
      <c r="J22" s="20" t="s">
        <v>73</v>
      </c>
      <c r="K22" s="18"/>
      <c r="L22" s="21" t="n">
        <f aca="false">IF(OR($C22="",$H22=""),"",Paramètres!$B$7-$H22)</f>
        <v>14</v>
      </c>
      <c r="M22" s="20" t="str">
        <f aca="false">IF($C22="","",IF(AND(OR($J22="Envoyée",$J22="Relancée"),$L22&lt;&gt;"",$L22&gt;=Paramètres!$D$7),"À relancer","—"))</f>
        <v>À relancer</v>
      </c>
      <c r="N22" s="16"/>
      <c r="O22" s="16" t="s">
        <v>111</v>
      </c>
      <c r="P22" s="22"/>
      <c r="Q22" s="16"/>
    </row>
    <row r="23" customFormat="false" ht="15" hidden="false" customHeight="false" outlineLevel="0" collapsed="false">
      <c r="A23" s="1"/>
      <c r="B23" s="14" t="str">
        <f aca="false">IF($C23="","","CAND-2027-"&amp;TEXT(ROW()-8,"000"))</f>
        <v>CAND-2027-015</v>
      </c>
      <c r="C23" s="15" t="s">
        <v>112</v>
      </c>
      <c r="D23" s="16" t="s">
        <v>113</v>
      </c>
      <c r="E23" s="16" t="s">
        <v>44</v>
      </c>
      <c r="F23" s="17" t="s">
        <v>66</v>
      </c>
      <c r="G23" s="17" t="s">
        <v>28</v>
      </c>
      <c r="H23" s="18" t="n">
        <v>46449</v>
      </c>
      <c r="I23" s="19" t="n">
        <v>48000</v>
      </c>
      <c r="J23" s="20" t="s">
        <v>81</v>
      </c>
      <c r="K23" s="18"/>
      <c r="L23" s="21" t="n">
        <f aca="false">IF(OR($C23="",$H23=""),"",Paramètres!$B$7-$H23)</f>
        <v>12</v>
      </c>
      <c r="M23" s="20" t="str">
        <f aca="false">IF($C23="","",IF(AND(OR($J23="Envoyée",$J23="Relancée"),$L23&lt;&gt;"",$L23&gt;=Paramètres!$D$7),"À relancer","—"))</f>
        <v>À relancer</v>
      </c>
      <c r="N23" s="16"/>
      <c r="O23" s="16"/>
      <c r="P23" s="22" t="s">
        <v>114</v>
      </c>
      <c r="Q23" s="16"/>
    </row>
    <row r="24" customFormat="false" ht="15" hidden="false" customHeight="false" outlineLevel="0" collapsed="false">
      <c r="A24" s="1"/>
      <c r="B24" s="14" t="str">
        <f aca="false">IF($C24="","","CAND-2027-"&amp;TEXT(ROW()-8,"000"))</f>
        <v>CAND-2027-016</v>
      </c>
      <c r="C24" s="15" t="s">
        <v>115</v>
      </c>
      <c r="D24" s="16" t="s">
        <v>116</v>
      </c>
      <c r="E24" s="16" t="s">
        <v>26</v>
      </c>
      <c r="F24" s="17" t="s">
        <v>27</v>
      </c>
      <c r="G24" s="17" t="s">
        <v>28</v>
      </c>
      <c r="H24" s="18" t="n">
        <v>46452</v>
      </c>
      <c r="I24" s="19" t="n">
        <v>47000</v>
      </c>
      <c r="J24" s="20" t="s">
        <v>81</v>
      </c>
      <c r="K24" s="18"/>
      <c r="L24" s="21" t="n">
        <f aca="false">IF(OR($C24="",$H24=""),"",Paramètres!$B$7-$H24)</f>
        <v>9</v>
      </c>
      <c r="M24" s="20" t="str">
        <f aca="false">IF($C24="","",IF(AND(OR($J24="Envoyée",$J24="Relancée"),$L24&lt;&gt;"",$L24&gt;=Paramètres!$D$7),"À relancer","—"))</f>
        <v>À relancer</v>
      </c>
      <c r="N24" s="16" t="s">
        <v>117</v>
      </c>
      <c r="O24" s="16"/>
      <c r="P24" s="22"/>
      <c r="Q24" s="16"/>
    </row>
    <row r="25" customFormat="false" ht="15" hidden="false" customHeight="false" outlineLevel="0" collapsed="false">
      <c r="A25" s="1"/>
      <c r="B25" s="14" t="str">
        <f aca="false">IF($C25="","","CAND-2027-"&amp;TEXT(ROW()-8,"000"))</f>
        <v>CAND-2027-017</v>
      </c>
      <c r="C25" s="15" t="s">
        <v>118</v>
      </c>
      <c r="D25" s="16" t="s">
        <v>119</v>
      </c>
      <c r="E25" s="16" t="s">
        <v>58</v>
      </c>
      <c r="F25" s="17" t="s">
        <v>52</v>
      </c>
      <c r="G25" s="17" t="s">
        <v>53</v>
      </c>
      <c r="H25" s="18"/>
      <c r="I25" s="19" t="n">
        <v>29000</v>
      </c>
      <c r="J25" s="20" t="s">
        <v>120</v>
      </c>
      <c r="K25" s="18"/>
      <c r="L25" s="21" t="str">
        <f aca="false">IF(OR($C25="",$H25=""),"",Paramètres!$B$7-$H25)</f>
        <v/>
      </c>
      <c r="M25" s="20" t="str">
        <f aca="false">IF($C25="","",IF(AND(OR($J25="Envoyée",$J25="Relancée"),$L25&lt;&gt;"",$L25&gt;=Paramètres!$D$7),"À relancer","—"))</f>
        <v>—</v>
      </c>
      <c r="N25" s="16"/>
      <c r="O25" s="16"/>
      <c r="P25" s="22" t="s">
        <v>121</v>
      </c>
      <c r="Q25" s="16" t="s">
        <v>122</v>
      </c>
    </row>
    <row r="26" customFormat="false" ht="15" hidden="false" customHeight="false" outlineLevel="0" collapsed="false">
      <c r="A26" s="1"/>
      <c r="B26" s="14" t="str">
        <f aca="false">IF($C26="","","CAND-2027-"&amp;TEXT(ROW()-8,"000"))</f>
        <v>CAND-2027-018</v>
      </c>
      <c r="C26" s="15" t="s">
        <v>123</v>
      </c>
      <c r="D26" s="16" t="s">
        <v>124</v>
      </c>
      <c r="E26" s="16" t="s">
        <v>85</v>
      </c>
      <c r="F26" s="17" t="s">
        <v>89</v>
      </c>
      <c r="G26" s="17" t="s">
        <v>110</v>
      </c>
      <c r="H26" s="18" t="n">
        <v>46457</v>
      </c>
      <c r="I26" s="19" t="n">
        <v>34000</v>
      </c>
      <c r="J26" s="20" t="s">
        <v>81</v>
      </c>
      <c r="K26" s="18"/>
      <c r="L26" s="21" t="n">
        <f aca="false">IF(OR($C26="",$H26=""),"",Paramètres!$B$7-$H26)</f>
        <v>4</v>
      </c>
      <c r="M26" s="20" t="str">
        <f aca="false">IF($C26="","",IF(AND(OR($J26="Envoyée",$J26="Relancée"),$L26&lt;&gt;"",$L26&gt;=Paramètres!$D$7),"À relancer","—"))</f>
        <v>—</v>
      </c>
      <c r="N26" s="16"/>
      <c r="O26" s="16"/>
      <c r="P26" s="22"/>
      <c r="Q26" s="16"/>
    </row>
    <row r="27" customFormat="false" ht="15" hidden="false" customHeight="false" outlineLevel="0" collapsed="false">
      <c r="A27" s="1"/>
      <c r="B27" s="14" t="str">
        <f aca="false">IF($C27="","","CAND-2027-"&amp;TEXT(ROW()-8,"000"))</f>
        <v/>
      </c>
      <c r="C27" s="16"/>
      <c r="D27" s="16"/>
      <c r="E27" s="16"/>
      <c r="F27" s="17"/>
      <c r="G27" s="17"/>
      <c r="H27" s="18"/>
      <c r="I27" s="19"/>
      <c r="J27" s="17"/>
      <c r="K27" s="18"/>
      <c r="L27" s="21" t="str">
        <f aca="false">IF(OR($C27="",$H27=""),"",Paramètres!$B$7-$H27)</f>
        <v/>
      </c>
      <c r="M27" s="20" t="str">
        <f aca="false">IF($C27="","",IF(AND(OR($J27="Envoyée",$J27="Relancée"),$L27&lt;&gt;"",$L27&gt;=Paramètres!$D$7),"À relancer","—"))</f>
        <v/>
      </c>
      <c r="N27" s="16"/>
      <c r="O27" s="16"/>
      <c r="P27" s="16"/>
      <c r="Q27" s="16"/>
    </row>
    <row r="28" customFormat="false" ht="15" hidden="false" customHeight="false" outlineLevel="0" collapsed="false">
      <c r="A28" s="1"/>
      <c r="B28" s="14" t="str">
        <f aca="false">IF($C28="","","CAND-2027-"&amp;TEXT(ROW()-8,"000"))</f>
        <v/>
      </c>
      <c r="C28" s="16"/>
      <c r="D28" s="16"/>
      <c r="E28" s="16"/>
      <c r="F28" s="17"/>
      <c r="G28" s="17"/>
      <c r="H28" s="18"/>
      <c r="I28" s="19"/>
      <c r="J28" s="17"/>
      <c r="K28" s="18"/>
      <c r="L28" s="21" t="str">
        <f aca="false">IF(OR($C28="",$H28=""),"",Paramètres!$B$7-$H28)</f>
        <v/>
      </c>
      <c r="M28" s="20" t="str">
        <f aca="false">IF($C28="","",IF(AND(OR($J28="Envoyée",$J28="Relancée"),$L28&lt;&gt;"",$L28&gt;=Paramètres!$D$7),"À relancer","—"))</f>
        <v/>
      </c>
      <c r="N28" s="16"/>
      <c r="O28" s="16"/>
      <c r="P28" s="16"/>
      <c r="Q28" s="16"/>
    </row>
    <row r="29" customFormat="false" ht="15" hidden="false" customHeight="false" outlineLevel="0" collapsed="false">
      <c r="A29" s="1"/>
      <c r="B29" s="14" t="str">
        <f aca="false">IF($C29="","","CAND-2027-"&amp;TEXT(ROW()-8,"000"))</f>
        <v/>
      </c>
      <c r="C29" s="16"/>
      <c r="D29" s="16"/>
      <c r="E29" s="16"/>
      <c r="F29" s="17"/>
      <c r="G29" s="17"/>
      <c r="H29" s="18"/>
      <c r="I29" s="19"/>
      <c r="J29" s="17"/>
      <c r="K29" s="18"/>
      <c r="L29" s="21" t="str">
        <f aca="false">IF(OR($C29="",$H29=""),"",Paramètres!$B$7-$H29)</f>
        <v/>
      </c>
      <c r="M29" s="20" t="str">
        <f aca="false">IF($C29="","",IF(AND(OR($J29="Envoyée",$J29="Relancée"),$L29&lt;&gt;"",$L29&gt;=Paramètres!$D$7),"À relancer","—"))</f>
        <v/>
      </c>
      <c r="N29" s="16"/>
      <c r="O29" s="16"/>
      <c r="P29" s="16"/>
      <c r="Q29" s="16"/>
    </row>
    <row r="30" customFormat="false" ht="15" hidden="false" customHeight="false" outlineLevel="0" collapsed="false">
      <c r="A30" s="1"/>
      <c r="B30" s="14" t="str">
        <f aca="false">IF($C30="","","CAND-2027-"&amp;TEXT(ROW()-8,"000"))</f>
        <v/>
      </c>
      <c r="C30" s="16"/>
      <c r="D30" s="16"/>
      <c r="E30" s="16"/>
      <c r="F30" s="17"/>
      <c r="G30" s="17"/>
      <c r="H30" s="18"/>
      <c r="I30" s="19"/>
      <c r="J30" s="17"/>
      <c r="K30" s="18"/>
      <c r="L30" s="21" t="str">
        <f aca="false">IF(OR($C30="",$H30=""),"",Paramètres!$B$7-$H30)</f>
        <v/>
      </c>
      <c r="M30" s="20" t="str">
        <f aca="false">IF($C30="","",IF(AND(OR($J30="Envoyée",$J30="Relancée"),$L30&lt;&gt;"",$L30&gt;=Paramètres!$D$7),"À relancer","—"))</f>
        <v/>
      </c>
      <c r="N30" s="16"/>
      <c r="O30" s="16"/>
      <c r="P30" s="16"/>
      <c r="Q30" s="16"/>
    </row>
    <row r="31" customFormat="false" ht="15" hidden="false" customHeight="false" outlineLevel="0" collapsed="false">
      <c r="A31" s="1"/>
      <c r="B31" s="14" t="str">
        <f aca="false">IF($C31="","","CAND-2027-"&amp;TEXT(ROW()-8,"000"))</f>
        <v/>
      </c>
      <c r="C31" s="16"/>
      <c r="D31" s="16"/>
      <c r="E31" s="16"/>
      <c r="F31" s="17"/>
      <c r="G31" s="17"/>
      <c r="H31" s="18"/>
      <c r="I31" s="19"/>
      <c r="J31" s="17"/>
      <c r="K31" s="18"/>
      <c r="L31" s="21" t="str">
        <f aca="false">IF(OR($C31="",$H31=""),"",Paramètres!$B$7-$H31)</f>
        <v/>
      </c>
      <c r="M31" s="20" t="str">
        <f aca="false">IF($C31="","",IF(AND(OR($J31="Envoyée",$J31="Relancée"),$L31&lt;&gt;"",$L31&gt;=Paramètres!$D$7),"À relancer","—"))</f>
        <v/>
      </c>
      <c r="N31" s="16"/>
      <c r="O31" s="16"/>
      <c r="P31" s="16"/>
      <c r="Q31" s="16"/>
    </row>
    <row r="32" customFormat="false" ht="15" hidden="false" customHeight="false" outlineLevel="0" collapsed="false">
      <c r="A32" s="1"/>
      <c r="B32" s="14" t="str">
        <f aca="false">IF($C32="","","CAND-2027-"&amp;TEXT(ROW()-8,"000"))</f>
        <v/>
      </c>
      <c r="C32" s="16"/>
      <c r="D32" s="16"/>
      <c r="E32" s="16"/>
      <c r="F32" s="17"/>
      <c r="G32" s="17"/>
      <c r="H32" s="18"/>
      <c r="I32" s="19"/>
      <c r="J32" s="17"/>
      <c r="K32" s="18"/>
      <c r="L32" s="21" t="str">
        <f aca="false">IF(OR($C32="",$H32=""),"",Paramètres!$B$7-$H32)</f>
        <v/>
      </c>
      <c r="M32" s="20" t="str">
        <f aca="false">IF($C32="","",IF(AND(OR($J32="Envoyée",$J32="Relancée"),$L32&lt;&gt;"",$L32&gt;=Paramètres!$D$7),"À relancer","—"))</f>
        <v/>
      </c>
      <c r="N32" s="16"/>
      <c r="O32" s="16"/>
      <c r="P32" s="16"/>
      <c r="Q32" s="16"/>
    </row>
    <row r="33" customFormat="false" ht="15" hidden="false" customHeight="false" outlineLevel="0" collapsed="false">
      <c r="A33" s="1"/>
      <c r="B33" s="14" t="str">
        <f aca="false">IF($C33="","","CAND-2027-"&amp;TEXT(ROW()-8,"000"))</f>
        <v/>
      </c>
      <c r="C33" s="16"/>
      <c r="D33" s="16"/>
      <c r="E33" s="16"/>
      <c r="F33" s="17"/>
      <c r="G33" s="17"/>
      <c r="H33" s="18"/>
      <c r="I33" s="19"/>
      <c r="J33" s="17"/>
      <c r="K33" s="18"/>
      <c r="L33" s="21" t="str">
        <f aca="false">IF(OR($C33="",$H33=""),"",Paramètres!$B$7-$H33)</f>
        <v/>
      </c>
      <c r="M33" s="20" t="str">
        <f aca="false">IF($C33="","",IF(AND(OR($J33="Envoyée",$J33="Relancée"),$L33&lt;&gt;"",$L33&gt;=Paramètres!$D$7),"À relancer","—"))</f>
        <v/>
      </c>
      <c r="N33" s="16"/>
      <c r="O33" s="16"/>
      <c r="P33" s="16"/>
      <c r="Q33" s="16"/>
    </row>
    <row r="34" customFormat="false" ht="15" hidden="false" customHeight="false" outlineLevel="0" collapsed="false">
      <c r="A34" s="1"/>
      <c r="B34" s="14" t="str">
        <f aca="false">IF($C34="","","CAND-2027-"&amp;TEXT(ROW()-8,"000"))</f>
        <v/>
      </c>
      <c r="C34" s="16"/>
      <c r="D34" s="16"/>
      <c r="E34" s="16"/>
      <c r="F34" s="17"/>
      <c r="G34" s="17"/>
      <c r="H34" s="18"/>
      <c r="I34" s="19"/>
      <c r="J34" s="17"/>
      <c r="K34" s="18"/>
      <c r="L34" s="21" t="str">
        <f aca="false">IF(OR($C34="",$H34=""),"",Paramètres!$B$7-$H34)</f>
        <v/>
      </c>
      <c r="M34" s="20" t="str">
        <f aca="false">IF($C34="","",IF(AND(OR($J34="Envoyée",$J34="Relancée"),$L34&lt;&gt;"",$L34&gt;=Paramètres!$D$7),"À relancer","—"))</f>
        <v/>
      </c>
      <c r="N34" s="16"/>
      <c r="O34" s="16"/>
      <c r="P34" s="16"/>
      <c r="Q34" s="16"/>
    </row>
    <row r="35" customFormat="false" ht="15" hidden="false" customHeight="false" outlineLevel="0" collapsed="false">
      <c r="A35" s="1"/>
      <c r="B35" s="14" t="str">
        <f aca="false">IF($C35="","","CAND-2027-"&amp;TEXT(ROW()-8,"000"))</f>
        <v/>
      </c>
      <c r="C35" s="16"/>
      <c r="D35" s="16"/>
      <c r="E35" s="16"/>
      <c r="F35" s="17"/>
      <c r="G35" s="17"/>
      <c r="H35" s="18"/>
      <c r="I35" s="19"/>
      <c r="J35" s="17"/>
      <c r="K35" s="18"/>
      <c r="L35" s="21" t="str">
        <f aca="false">IF(OR($C35="",$H35=""),"",Paramètres!$B$7-$H35)</f>
        <v/>
      </c>
      <c r="M35" s="20" t="str">
        <f aca="false">IF($C35="","",IF(AND(OR($J35="Envoyée",$J35="Relancée"),$L35&lt;&gt;"",$L35&gt;=Paramètres!$D$7),"À relancer","—"))</f>
        <v/>
      </c>
      <c r="N35" s="16"/>
      <c r="O35" s="16"/>
      <c r="P35" s="16"/>
      <c r="Q35" s="16"/>
    </row>
    <row r="36" customFormat="false" ht="15" hidden="false" customHeight="false" outlineLevel="0" collapsed="false">
      <c r="A36" s="1"/>
      <c r="B36" s="14" t="str">
        <f aca="false">IF($C36="","","CAND-2027-"&amp;TEXT(ROW()-8,"000"))</f>
        <v/>
      </c>
      <c r="C36" s="16"/>
      <c r="D36" s="16"/>
      <c r="E36" s="16"/>
      <c r="F36" s="17"/>
      <c r="G36" s="17"/>
      <c r="H36" s="18"/>
      <c r="I36" s="19"/>
      <c r="J36" s="17"/>
      <c r="K36" s="18"/>
      <c r="L36" s="21" t="str">
        <f aca="false">IF(OR($C36="",$H36=""),"",Paramètres!$B$7-$H36)</f>
        <v/>
      </c>
      <c r="M36" s="20" t="str">
        <f aca="false">IF($C36="","",IF(AND(OR($J36="Envoyée",$J36="Relancée"),$L36&lt;&gt;"",$L36&gt;=Paramètres!$D$7),"À relancer","—"))</f>
        <v/>
      </c>
      <c r="N36" s="16"/>
      <c r="O36" s="16"/>
      <c r="P36" s="16"/>
      <c r="Q36" s="16"/>
    </row>
    <row r="37" customFormat="false" ht="15" hidden="false" customHeight="false" outlineLevel="0" collapsed="false">
      <c r="A37" s="1"/>
      <c r="B37" s="14" t="str">
        <f aca="false">IF($C37="","","CAND-2027-"&amp;TEXT(ROW()-8,"000"))</f>
        <v/>
      </c>
      <c r="C37" s="16"/>
      <c r="D37" s="16"/>
      <c r="E37" s="16"/>
      <c r="F37" s="17"/>
      <c r="G37" s="17"/>
      <c r="H37" s="18"/>
      <c r="I37" s="19"/>
      <c r="J37" s="17"/>
      <c r="K37" s="18"/>
      <c r="L37" s="21" t="str">
        <f aca="false">IF(OR($C37="",$H37=""),"",Paramètres!$B$7-$H37)</f>
        <v/>
      </c>
      <c r="M37" s="20" t="str">
        <f aca="false">IF($C37="","",IF(AND(OR($J37="Envoyée",$J37="Relancée"),$L37&lt;&gt;"",$L37&gt;=Paramètres!$D$7),"À relancer","—"))</f>
        <v/>
      </c>
      <c r="N37" s="16"/>
      <c r="O37" s="16"/>
      <c r="P37" s="16"/>
      <c r="Q37" s="16"/>
    </row>
    <row r="38" customFormat="false" ht="15" hidden="false" customHeight="false" outlineLevel="0" collapsed="false">
      <c r="A38" s="1"/>
      <c r="B38" s="14" t="str">
        <f aca="false">IF($C38="","","CAND-2027-"&amp;TEXT(ROW()-8,"000"))</f>
        <v/>
      </c>
      <c r="C38" s="16"/>
      <c r="D38" s="16"/>
      <c r="E38" s="16"/>
      <c r="F38" s="17"/>
      <c r="G38" s="17"/>
      <c r="H38" s="18"/>
      <c r="I38" s="19"/>
      <c r="J38" s="17"/>
      <c r="K38" s="18"/>
      <c r="L38" s="21" t="str">
        <f aca="false">IF(OR($C38="",$H38=""),"",Paramètres!$B$7-$H38)</f>
        <v/>
      </c>
      <c r="M38" s="20" t="str">
        <f aca="false">IF($C38="","",IF(AND(OR($J38="Envoyée",$J38="Relancée"),$L38&lt;&gt;"",$L38&gt;=Paramètres!$D$7),"À relancer","—"))</f>
        <v/>
      </c>
      <c r="N38" s="16"/>
      <c r="O38" s="16"/>
      <c r="P38" s="16"/>
      <c r="Q38" s="16"/>
    </row>
    <row r="39" customFormat="false" ht="15" hidden="false" customHeight="false" outlineLevel="0" collapsed="false">
      <c r="A39" s="1"/>
      <c r="B39" s="14" t="str">
        <f aca="false">IF($C39="","","CAND-2027-"&amp;TEXT(ROW()-8,"000"))</f>
        <v/>
      </c>
      <c r="C39" s="16"/>
      <c r="D39" s="16"/>
      <c r="E39" s="16"/>
      <c r="F39" s="17"/>
      <c r="G39" s="17"/>
      <c r="H39" s="18"/>
      <c r="I39" s="19"/>
      <c r="J39" s="17"/>
      <c r="K39" s="18"/>
      <c r="L39" s="21" t="str">
        <f aca="false">IF(OR($C39="",$H39=""),"",Paramètres!$B$7-$H39)</f>
        <v/>
      </c>
      <c r="M39" s="20" t="str">
        <f aca="false">IF($C39="","",IF(AND(OR($J39="Envoyée",$J39="Relancée"),$L39&lt;&gt;"",$L39&gt;=Paramètres!$D$7),"À relancer","—"))</f>
        <v/>
      </c>
      <c r="N39" s="16"/>
      <c r="O39" s="16"/>
      <c r="P39" s="16"/>
      <c r="Q39" s="16"/>
    </row>
    <row r="40" customFormat="false" ht="15" hidden="false" customHeight="false" outlineLevel="0" collapsed="false">
      <c r="A40" s="1"/>
      <c r="B40" s="14" t="str">
        <f aca="false">IF($C40="","","CAND-2027-"&amp;TEXT(ROW()-8,"000"))</f>
        <v/>
      </c>
      <c r="C40" s="16"/>
      <c r="D40" s="16"/>
      <c r="E40" s="16"/>
      <c r="F40" s="17"/>
      <c r="G40" s="17"/>
      <c r="H40" s="18"/>
      <c r="I40" s="19"/>
      <c r="J40" s="17"/>
      <c r="K40" s="18"/>
      <c r="L40" s="21" t="str">
        <f aca="false">IF(OR($C40="",$H40=""),"",Paramètres!$B$7-$H40)</f>
        <v/>
      </c>
      <c r="M40" s="20" t="str">
        <f aca="false">IF($C40="","",IF(AND(OR($J40="Envoyée",$J40="Relancée"),$L40&lt;&gt;"",$L40&gt;=Paramètres!$D$7),"À relancer","—"))</f>
        <v/>
      </c>
      <c r="N40" s="16"/>
      <c r="O40" s="16"/>
      <c r="P40" s="16"/>
      <c r="Q40" s="16"/>
    </row>
    <row r="41" customFormat="false" ht="15" hidden="false" customHeight="false" outlineLevel="0" collapsed="false">
      <c r="A41" s="1"/>
      <c r="B41" s="14" t="str">
        <f aca="false">IF($C41="","","CAND-2027-"&amp;TEXT(ROW()-8,"000"))</f>
        <v/>
      </c>
      <c r="C41" s="16"/>
      <c r="D41" s="16"/>
      <c r="E41" s="16"/>
      <c r="F41" s="17"/>
      <c r="G41" s="17"/>
      <c r="H41" s="18"/>
      <c r="I41" s="19"/>
      <c r="J41" s="17"/>
      <c r="K41" s="18"/>
      <c r="L41" s="21" t="str">
        <f aca="false">IF(OR($C41="",$H41=""),"",Paramètres!$B$7-$H41)</f>
        <v/>
      </c>
      <c r="M41" s="20" t="str">
        <f aca="false">IF($C41="","",IF(AND(OR($J41="Envoyée",$J41="Relancée"),$L41&lt;&gt;"",$L41&gt;=Paramètres!$D$7),"À relancer","—"))</f>
        <v/>
      </c>
      <c r="N41" s="16"/>
      <c r="O41" s="16"/>
      <c r="P41" s="16"/>
      <c r="Q41" s="16"/>
    </row>
    <row r="42" customFormat="false" ht="15" hidden="false" customHeight="false" outlineLevel="0" collapsed="false">
      <c r="A42" s="1"/>
      <c r="B42" s="14" t="str">
        <f aca="false">IF($C42="","","CAND-2027-"&amp;TEXT(ROW()-8,"000"))</f>
        <v/>
      </c>
      <c r="C42" s="16"/>
      <c r="D42" s="16"/>
      <c r="E42" s="16"/>
      <c r="F42" s="17"/>
      <c r="G42" s="17"/>
      <c r="H42" s="18"/>
      <c r="I42" s="19"/>
      <c r="J42" s="17"/>
      <c r="K42" s="18"/>
      <c r="L42" s="21" t="str">
        <f aca="false">IF(OR($C42="",$H42=""),"",Paramètres!$B$7-$H42)</f>
        <v/>
      </c>
      <c r="M42" s="20" t="str">
        <f aca="false">IF($C42="","",IF(AND(OR($J42="Envoyée",$J42="Relancée"),$L42&lt;&gt;"",$L42&gt;=Paramètres!$D$7),"À relancer","—"))</f>
        <v/>
      </c>
      <c r="N42" s="16"/>
      <c r="O42" s="16"/>
      <c r="P42" s="16"/>
      <c r="Q42" s="16"/>
    </row>
    <row r="43" customFormat="false" ht="15" hidden="false" customHeight="false" outlineLevel="0" collapsed="false">
      <c r="A43" s="1"/>
      <c r="B43" s="14" t="str">
        <f aca="false">IF($C43="","","CAND-2027-"&amp;TEXT(ROW()-8,"000"))</f>
        <v/>
      </c>
      <c r="C43" s="16"/>
      <c r="D43" s="16"/>
      <c r="E43" s="16"/>
      <c r="F43" s="17"/>
      <c r="G43" s="17"/>
      <c r="H43" s="18"/>
      <c r="I43" s="19"/>
      <c r="J43" s="17"/>
      <c r="K43" s="18"/>
      <c r="L43" s="21" t="str">
        <f aca="false">IF(OR($C43="",$H43=""),"",Paramètres!$B$7-$H43)</f>
        <v/>
      </c>
      <c r="M43" s="20" t="str">
        <f aca="false">IF($C43="","",IF(AND(OR($J43="Envoyée",$J43="Relancée"),$L43&lt;&gt;"",$L43&gt;=Paramètres!$D$7),"À relancer","—"))</f>
        <v/>
      </c>
      <c r="N43" s="16"/>
      <c r="O43" s="16"/>
      <c r="P43" s="16"/>
      <c r="Q43" s="16"/>
    </row>
    <row r="44" customFormat="false" ht="15" hidden="false" customHeight="false" outlineLevel="0" collapsed="false">
      <c r="A44" s="1"/>
      <c r="B44" s="14" t="str">
        <f aca="false">IF($C44="","","CAND-2027-"&amp;TEXT(ROW()-8,"000"))</f>
        <v/>
      </c>
      <c r="C44" s="16"/>
      <c r="D44" s="16"/>
      <c r="E44" s="16"/>
      <c r="F44" s="17"/>
      <c r="G44" s="17"/>
      <c r="H44" s="18"/>
      <c r="I44" s="19"/>
      <c r="J44" s="17"/>
      <c r="K44" s="18"/>
      <c r="L44" s="21" t="str">
        <f aca="false">IF(OR($C44="",$H44=""),"",Paramètres!$B$7-$H44)</f>
        <v/>
      </c>
      <c r="M44" s="20" t="str">
        <f aca="false">IF($C44="","",IF(AND(OR($J44="Envoyée",$J44="Relancée"),$L44&lt;&gt;"",$L44&gt;=Paramètres!$D$7),"À relancer","—"))</f>
        <v/>
      </c>
      <c r="N44" s="16"/>
      <c r="O44" s="16"/>
      <c r="P44" s="16"/>
      <c r="Q44" s="16"/>
    </row>
    <row r="45" customFormat="false" ht="15" hidden="false" customHeight="false" outlineLevel="0" collapsed="false">
      <c r="A45" s="1"/>
      <c r="B45" s="14" t="str">
        <f aca="false">IF($C45="","","CAND-2027-"&amp;TEXT(ROW()-8,"000"))</f>
        <v/>
      </c>
      <c r="C45" s="16"/>
      <c r="D45" s="16"/>
      <c r="E45" s="16"/>
      <c r="F45" s="17"/>
      <c r="G45" s="17"/>
      <c r="H45" s="18"/>
      <c r="I45" s="19"/>
      <c r="J45" s="17"/>
      <c r="K45" s="18"/>
      <c r="L45" s="21" t="str">
        <f aca="false">IF(OR($C45="",$H45=""),"",Paramètres!$B$7-$H45)</f>
        <v/>
      </c>
      <c r="M45" s="20" t="str">
        <f aca="false">IF($C45="","",IF(AND(OR($J45="Envoyée",$J45="Relancée"),$L45&lt;&gt;"",$L45&gt;=Paramètres!$D$7),"À relancer","—"))</f>
        <v/>
      </c>
      <c r="N45" s="16"/>
      <c r="O45" s="16"/>
      <c r="P45" s="16"/>
      <c r="Q45" s="16"/>
    </row>
    <row r="46" customFormat="false" ht="15" hidden="false" customHeight="false" outlineLevel="0" collapsed="false">
      <c r="A46" s="1"/>
      <c r="B46" s="14" t="str">
        <f aca="false">IF($C46="","","CAND-2027-"&amp;TEXT(ROW()-8,"000"))</f>
        <v/>
      </c>
      <c r="C46" s="16"/>
      <c r="D46" s="16"/>
      <c r="E46" s="16"/>
      <c r="F46" s="17"/>
      <c r="G46" s="17"/>
      <c r="H46" s="18"/>
      <c r="I46" s="19"/>
      <c r="J46" s="17"/>
      <c r="K46" s="18"/>
      <c r="L46" s="21" t="str">
        <f aca="false">IF(OR($C46="",$H46=""),"",Paramètres!$B$7-$H46)</f>
        <v/>
      </c>
      <c r="M46" s="20" t="str">
        <f aca="false">IF($C46="","",IF(AND(OR($J46="Envoyée",$J46="Relancée"),$L46&lt;&gt;"",$L46&gt;=Paramètres!$D$7),"À relancer","—"))</f>
        <v/>
      </c>
      <c r="N46" s="16"/>
      <c r="O46" s="16"/>
      <c r="P46" s="16"/>
      <c r="Q46" s="16"/>
    </row>
    <row r="47" customFormat="false" ht="15" hidden="false" customHeight="false" outlineLevel="0" collapsed="false">
      <c r="A47" s="1"/>
      <c r="B47" s="14" t="str">
        <f aca="false">IF($C47="","","CAND-2027-"&amp;TEXT(ROW()-8,"000"))</f>
        <v/>
      </c>
      <c r="C47" s="16"/>
      <c r="D47" s="16"/>
      <c r="E47" s="16"/>
      <c r="F47" s="17"/>
      <c r="G47" s="17"/>
      <c r="H47" s="18"/>
      <c r="I47" s="19"/>
      <c r="J47" s="17"/>
      <c r="K47" s="18"/>
      <c r="L47" s="21" t="str">
        <f aca="false">IF(OR($C47="",$H47=""),"",Paramètres!$B$7-$H47)</f>
        <v/>
      </c>
      <c r="M47" s="20" t="str">
        <f aca="false">IF($C47="","",IF(AND(OR($J47="Envoyée",$J47="Relancée"),$L47&lt;&gt;"",$L47&gt;=Paramètres!$D$7),"À relancer","—"))</f>
        <v/>
      </c>
      <c r="N47" s="16"/>
      <c r="O47" s="16"/>
      <c r="P47" s="16"/>
      <c r="Q47" s="16"/>
    </row>
    <row r="48" customFormat="false" ht="15" hidden="false" customHeight="false" outlineLevel="0" collapsed="false">
      <c r="A48" s="1"/>
      <c r="B48" s="14" t="str">
        <f aca="false">IF($C48="","","CAND-2027-"&amp;TEXT(ROW()-8,"000"))</f>
        <v/>
      </c>
      <c r="C48" s="16"/>
      <c r="D48" s="16"/>
      <c r="E48" s="16"/>
      <c r="F48" s="17"/>
      <c r="G48" s="17"/>
      <c r="H48" s="18"/>
      <c r="I48" s="19"/>
      <c r="J48" s="17"/>
      <c r="K48" s="18"/>
      <c r="L48" s="21" t="str">
        <f aca="false">IF(OR($C48="",$H48=""),"",Paramètres!$B$7-$H48)</f>
        <v/>
      </c>
      <c r="M48" s="20" t="str">
        <f aca="false">IF($C48="","",IF(AND(OR($J48="Envoyée",$J48="Relancée"),$L48&lt;&gt;"",$L48&gt;=Paramètres!$D$7),"À relancer","—"))</f>
        <v/>
      </c>
      <c r="N48" s="16"/>
      <c r="O48" s="16"/>
      <c r="P48" s="16"/>
      <c r="Q48" s="16"/>
    </row>
    <row r="49" customFormat="false" ht="15" hidden="false" customHeight="false" outlineLevel="0" collapsed="false">
      <c r="A49" s="1"/>
      <c r="B49" s="14" t="str">
        <f aca="false">IF($C49="","","CAND-2027-"&amp;TEXT(ROW()-8,"000"))</f>
        <v/>
      </c>
      <c r="C49" s="16"/>
      <c r="D49" s="16"/>
      <c r="E49" s="16"/>
      <c r="F49" s="17"/>
      <c r="G49" s="17"/>
      <c r="H49" s="18"/>
      <c r="I49" s="19"/>
      <c r="J49" s="17"/>
      <c r="K49" s="18"/>
      <c r="L49" s="21" t="str">
        <f aca="false">IF(OR($C49="",$H49=""),"",Paramètres!$B$7-$H49)</f>
        <v/>
      </c>
      <c r="M49" s="20" t="str">
        <f aca="false">IF($C49="","",IF(AND(OR($J49="Envoyée",$J49="Relancée"),$L49&lt;&gt;"",$L49&gt;=Paramètres!$D$7),"À relancer","—"))</f>
        <v/>
      </c>
      <c r="N49" s="16"/>
      <c r="O49" s="16"/>
      <c r="P49" s="16"/>
      <c r="Q49" s="16"/>
    </row>
    <row r="50" customFormat="false" ht="15" hidden="false" customHeight="false" outlineLevel="0" collapsed="false">
      <c r="A50" s="1"/>
      <c r="B50" s="14" t="str">
        <f aca="false">IF($C50="","","CAND-2027-"&amp;TEXT(ROW()-8,"000"))</f>
        <v/>
      </c>
      <c r="C50" s="16"/>
      <c r="D50" s="16"/>
      <c r="E50" s="16"/>
      <c r="F50" s="17"/>
      <c r="G50" s="17"/>
      <c r="H50" s="18"/>
      <c r="I50" s="19"/>
      <c r="J50" s="17"/>
      <c r="K50" s="18"/>
      <c r="L50" s="21" t="str">
        <f aca="false">IF(OR($C50="",$H50=""),"",Paramètres!$B$7-$H50)</f>
        <v/>
      </c>
      <c r="M50" s="20" t="str">
        <f aca="false">IF($C50="","",IF(AND(OR($J50="Envoyée",$J50="Relancée"),$L50&lt;&gt;"",$L50&gt;=Paramètres!$D$7),"À relancer","—"))</f>
        <v/>
      </c>
      <c r="N50" s="16"/>
      <c r="O50" s="16"/>
      <c r="P50" s="16"/>
      <c r="Q50" s="16"/>
    </row>
    <row r="51" customFormat="false" ht="15" hidden="false" customHeight="false" outlineLevel="0" collapsed="false">
      <c r="A51" s="1"/>
      <c r="B51" s="14" t="str">
        <f aca="false">IF($C51="","","CAND-2027-"&amp;TEXT(ROW()-8,"000"))</f>
        <v/>
      </c>
      <c r="C51" s="16"/>
      <c r="D51" s="16"/>
      <c r="E51" s="16"/>
      <c r="F51" s="17"/>
      <c r="G51" s="17"/>
      <c r="H51" s="18"/>
      <c r="I51" s="19"/>
      <c r="J51" s="17"/>
      <c r="K51" s="18"/>
      <c r="L51" s="21" t="str">
        <f aca="false">IF(OR($C51="",$H51=""),"",Paramètres!$B$7-$H51)</f>
        <v/>
      </c>
      <c r="M51" s="20" t="str">
        <f aca="false">IF($C51="","",IF(AND(OR($J51="Envoyée",$J51="Relancée"),$L51&lt;&gt;"",$L51&gt;=Paramètres!$D$7),"À relancer","—"))</f>
        <v/>
      </c>
      <c r="N51" s="16"/>
      <c r="O51" s="16"/>
      <c r="P51" s="16"/>
      <c r="Q51" s="16"/>
    </row>
    <row r="52" customFormat="false" ht="15" hidden="false" customHeight="false" outlineLevel="0" collapsed="false">
      <c r="A52" s="1"/>
      <c r="B52" s="14" t="str">
        <f aca="false">IF($C52="","","CAND-2027-"&amp;TEXT(ROW()-8,"000"))</f>
        <v/>
      </c>
      <c r="C52" s="16"/>
      <c r="D52" s="16"/>
      <c r="E52" s="16"/>
      <c r="F52" s="17"/>
      <c r="G52" s="17"/>
      <c r="H52" s="18"/>
      <c r="I52" s="19"/>
      <c r="J52" s="17"/>
      <c r="K52" s="18"/>
      <c r="L52" s="21" t="str">
        <f aca="false">IF(OR($C52="",$H52=""),"",Paramètres!$B$7-$H52)</f>
        <v/>
      </c>
      <c r="M52" s="20" t="str">
        <f aca="false">IF($C52="","",IF(AND(OR($J52="Envoyée",$J52="Relancée"),$L52&lt;&gt;"",$L52&gt;=Paramètres!$D$7),"À relancer","—"))</f>
        <v/>
      </c>
      <c r="N52" s="16"/>
      <c r="O52" s="16"/>
      <c r="P52" s="16"/>
      <c r="Q52" s="16"/>
    </row>
    <row r="53" customFormat="false" ht="15" hidden="false" customHeight="false" outlineLevel="0" collapsed="false">
      <c r="A53" s="1"/>
      <c r="B53" s="14" t="str">
        <f aca="false">IF($C53="","","CAND-2027-"&amp;TEXT(ROW()-8,"000"))</f>
        <v/>
      </c>
      <c r="C53" s="16"/>
      <c r="D53" s="16"/>
      <c r="E53" s="16"/>
      <c r="F53" s="17"/>
      <c r="G53" s="17"/>
      <c r="H53" s="18"/>
      <c r="I53" s="19"/>
      <c r="J53" s="17"/>
      <c r="K53" s="18"/>
      <c r="L53" s="21" t="str">
        <f aca="false">IF(OR($C53="",$H53=""),"",Paramètres!$B$7-$H53)</f>
        <v/>
      </c>
      <c r="M53" s="20" t="str">
        <f aca="false">IF($C53="","",IF(AND(OR($J53="Envoyée",$J53="Relancée"),$L53&lt;&gt;"",$L53&gt;=Paramètres!$D$7),"À relancer","—"))</f>
        <v/>
      </c>
      <c r="N53" s="16"/>
      <c r="O53" s="16"/>
      <c r="P53" s="16"/>
      <c r="Q53" s="16"/>
    </row>
    <row r="54" customFormat="false" ht="15" hidden="false" customHeight="false" outlineLevel="0" collapsed="false">
      <c r="A54" s="1"/>
      <c r="B54" s="14" t="str">
        <f aca="false">IF($C54="","","CAND-2027-"&amp;TEXT(ROW()-8,"000"))</f>
        <v/>
      </c>
      <c r="C54" s="16"/>
      <c r="D54" s="16"/>
      <c r="E54" s="16"/>
      <c r="F54" s="17"/>
      <c r="G54" s="17"/>
      <c r="H54" s="18"/>
      <c r="I54" s="19"/>
      <c r="J54" s="17"/>
      <c r="K54" s="18"/>
      <c r="L54" s="21" t="str">
        <f aca="false">IF(OR($C54="",$H54=""),"",Paramètres!$B$7-$H54)</f>
        <v/>
      </c>
      <c r="M54" s="20" t="str">
        <f aca="false">IF($C54="","",IF(AND(OR($J54="Envoyée",$J54="Relancée"),$L54&lt;&gt;"",$L54&gt;=Paramètres!$D$7),"À relancer","—"))</f>
        <v/>
      </c>
      <c r="N54" s="16"/>
      <c r="O54" s="16"/>
      <c r="P54" s="16"/>
      <c r="Q54" s="16"/>
    </row>
    <row r="55" customFormat="false" ht="15" hidden="false" customHeight="false" outlineLevel="0" collapsed="false">
      <c r="A55" s="1"/>
      <c r="B55" s="14" t="str">
        <f aca="false">IF($C55="","","CAND-2027-"&amp;TEXT(ROW()-8,"000"))</f>
        <v/>
      </c>
      <c r="C55" s="16"/>
      <c r="D55" s="16"/>
      <c r="E55" s="16"/>
      <c r="F55" s="17"/>
      <c r="G55" s="17"/>
      <c r="H55" s="18"/>
      <c r="I55" s="19"/>
      <c r="J55" s="17"/>
      <c r="K55" s="18"/>
      <c r="L55" s="21" t="str">
        <f aca="false">IF(OR($C55="",$H55=""),"",Paramètres!$B$7-$H55)</f>
        <v/>
      </c>
      <c r="M55" s="20" t="str">
        <f aca="false">IF($C55="","",IF(AND(OR($J55="Envoyée",$J55="Relancée"),$L55&lt;&gt;"",$L55&gt;=Paramètres!$D$7),"À relancer","—"))</f>
        <v/>
      </c>
      <c r="N55" s="16"/>
      <c r="O55" s="16"/>
      <c r="P55" s="16"/>
      <c r="Q55" s="16"/>
    </row>
    <row r="56" customFormat="false" ht="15" hidden="false" customHeight="false" outlineLevel="0" collapsed="false">
      <c r="A56" s="1"/>
      <c r="B56" s="14" t="str">
        <f aca="false">IF($C56="","","CAND-2027-"&amp;TEXT(ROW()-8,"000"))</f>
        <v/>
      </c>
      <c r="C56" s="16"/>
      <c r="D56" s="16"/>
      <c r="E56" s="16"/>
      <c r="F56" s="17"/>
      <c r="G56" s="17"/>
      <c r="H56" s="18"/>
      <c r="I56" s="19"/>
      <c r="J56" s="17"/>
      <c r="K56" s="18"/>
      <c r="L56" s="21" t="str">
        <f aca="false">IF(OR($C56="",$H56=""),"",Paramètres!$B$7-$H56)</f>
        <v/>
      </c>
      <c r="M56" s="20" t="str">
        <f aca="false">IF($C56="","",IF(AND(OR($J56="Envoyée",$J56="Relancée"),$L56&lt;&gt;"",$L56&gt;=Paramètres!$D$7),"À relancer","—"))</f>
        <v/>
      </c>
      <c r="N56" s="16"/>
      <c r="O56" s="16"/>
      <c r="P56" s="16"/>
      <c r="Q56" s="16"/>
    </row>
    <row r="57" customFormat="false" ht="15" hidden="false" customHeight="false" outlineLevel="0" collapsed="false">
      <c r="A57" s="1"/>
      <c r="B57" s="14" t="str">
        <f aca="false">IF($C57="","","CAND-2027-"&amp;TEXT(ROW()-8,"000"))</f>
        <v/>
      </c>
      <c r="C57" s="16"/>
      <c r="D57" s="16"/>
      <c r="E57" s="16"/>
      <c r="F57" s="17"/>
      <c r="G57" s="17"/>
      <c r="H57" s="18"/>
      <c r="I57" s="19"/>
      <c r="J57" s="17"/>
      <c r="K57" s="18"/>
      <c r="L57" s="21" t="str">
        <f aca="false">IF(OR($C57="",$H57=""),"",Paramètres!$B$7-$H57)</f>
        <v/>
      </c>
      <c r="M57" s="20" t="str">
        <f aca="false">IF($C57="","",IF(AND(OR($J57="Envoyée",$J57="Relancée"),$L57&lt;&gt;"",$L57&gt;=Paramètres!$D$7),"À relancer","—"))</f>
        <v/>
      </c>
      <c r="N57" s="16"/>
      <c r="O57" s="16"/>
      <c r="P57" s="16"/>
      <c r="Q57" s="16"/>
    </row>
    <row r="58" customFormat="false" ht="15" hidden="false" customHeight="false" outlineLevel="0" collapsed="false">
      <c r="A58" s="1"/>
      <c r="B58" s="14" t="str">
        <f aca="false">IF($C58="","","CAND-2027-"&amp;TEXT(ROW()-8,"000"))</f>
        <v/>
      </c>
      <c r="C58" s="16"/>
      <c r="D58" s="16"/>
      <c r="E58" s="16"/>
      <c r="F58" s="17"/>
      <c r="G58" s="17"/>
      <c r="H58" s="18"/>
      <c r="I58" s="19"/>
      <c r="J58" s="17"/>
      <c r="K58" s="18"/>
      <c r="L58" s="21" t="str">
        <f aca="false">IF(OR($C58="",$H58=""),"",Paramètres!$B$7-$H58)</f>
        <v/>
      </c>
      <c r="M58" s="20" t="str">
        <f aca="false">IF($C58="","",IF(AND(OR($J58="Envoyée",$J58="Relancée"),$L58&lt;&gt;"",$L58&gt;=Paramètres!$D$7),"À relancer","—"))</f>
        <v/>
      </c>
      <c r="N58" s="16"/>
      <c r="O58" s="16"/>
      <c r="P58" s="16"/>
      <c r="Q58" s="16"/>
    </row>
    <row r="59" customFormat="false" ht="15" hidden="false" customHeight="false" outlineLevel="0" collapsed="false">
      <c r="A59" s="1"/>
      <c r="B59" s="14" t="str">
        <f aca="false">IF($C59="","","CAND-2027-"&amp;TEXT(ROW()-8,"000"))</f>
        <v/>
      </c>
      <c r="C59" s="16"/>
      <c r="D59" s="16"/>
      <c r="E59" s="16"/>
      <c r="F59" s="17"/>
      <c r="G59" s="17"/>
      <c r="H59" s="18"/>
      <c r="I59" s="19"/>
      <c r="J59" s="17"/>
      <c r="K59" s="18"/>
      <c r="L59" s="21" t="str">
        <f aca="false">IF(OR($C59="",$H59=""),"",Paramètres!$B$7-$H59)</f>
        <v/>
      </c>
      <c r="M59" s="20" t="str">
        <f aca="false">IF($C59="","",IF(AND(OR($J59="Envoyée",$J59="Relancée"),$L59&lt;&gt;"",$L59&gt;=Paramètres!$D$7),"À relancer","—"))</f>
        <v/>
      </c>
      <c r="N59" s="16"/>
      <c r="O59" s="16"/>
      <c r="P59" s="16"/>
      <c r="Q59" s="16"/>
    </row>
    <row r="60" customFormat="false" ht="15" hidden="false" customHeight="false" outlineLevel="0" collapsed="false">
      <c r="A60" s="1"/>
      <c r="B60" s="14" t="str">
        <f aca="false">IF($C60="","","CAND-2027-"&amp;TEXT(ROW()-8,"000"))</f>
        <v/>
      </c>
      <c r="C60" s="16"/>
      <c r="D60" s="16"/>
      <c r="E60" s="16"/>
      <c r="F60" s="17"/>
      <c r="G60" s="17"/>
      <c r="H60" s="18"/>
      <c r="I60" s="19"/>
      <c r="J60" s="17"/>
      <c r="K60" s="18"/>
      <c r="L60" s="21" t="str">
        <f aca="false">IF(OR($C60="",$H60=""),"",Paramètres!$B$7-$H60)</f>
        <v/>
      </c>
      <c r="M60" s="20" t="str">
        <f aca="false">IF($C60="","",IF(AND(OR($J60="Envoyée",$J60="Relancée"),$L60&lt;&gt;"",$L60&gt;=Paramètres!$D$7),"À relancer","—"))</f>
        <v/>
      </c>
      <c r="N60" s="16"/>
      <c r="O60" s="16"/>
      <c r="P60" s="16"/>
      <c r="Q60" s="16"/>
    </row>
    <row r="61" customFormat="false" ht="15" hidden="false" customHeight="false" outlineLevel="0" collapsed="false">
      <c r="A61" s="1"/>
      <c r="B61" s="14" t="str">
        <f aca="false">IF($C61="","","CAND-2027-"&amp;TEXT(ROW()-8,"000"))</f>
        <v/>
      </c>
      <c r="C61" s="16"/>
      <c r="D61" s="16"/>
      <c r="E61" s="16"/>
      <c r="F61" s="17"/>
      <c r="G61" s="17"/>
      <c r="H61" s="18"/>
      <c r="I61" s="19"/>
      <c r="J61" s="17"/>
      <c r="K61" s="18"/>
      <c r="L61" s="21" t="str">
        <f aca="false">IF(OR($C61="",$H61=""),"",Paramètres!$B$7-$H61)</f>
        <v/>
      </c>
      <c r="M61" s="20" t="str">
        <f aca="false">IF($C61="","",IF(AND(OR($J61="Envoyée",$J61="Relancée"),$L61&lt;&gt;"",$L61&gt;=Paramètres!$D$7),"À relancer","—"))</f>
        <v/>
      </c>
      <c r="N61" s="16"/>
      <c r="O61" s="16"/>
      <c r="P61" s="16"/>
      <c r="Q61" s="16"/>
    </row>
    <row r="62" customFormat="false" ht="15" hidden="false" customHeight="false" outlineLevel="0" collapsed="false">
      <c r="A62" s="1"/>
      <c r="B62" s="14" t="str">
        <f aca="false">IF($C62="","","CAND-2027-"&amp;TEXT(ROW()-8,"000"))</f>
        <v/>
      </c>
      <c r="C62" s="16"/>
      <c r="D62" s="16"/>
      <c r="E62" s="16"/>
      <c r="F62" s="17"/>
      <c r="G62" s="17"/>
      <c r="H62" s="18"/>
      <c r="I62" s="19"/>
      <c r="J62" s="17"/>
      <c r="K62" s="18"/>
      <c r="L62" s="21" t="str">
        <f aca="false">IF(OR($C62="",$H62=""),"",Paramètres!$B$7-$H62)</f>
        <v/>
      </c>
      <c r="M62" s="20" t="str">
        <f aca="false">IF($C62="","",IF(AND(OR($J62="Envoyée",$J62="Relancée"),$L62&lt;&gt;"",$L62&gt;=Paramètres!$D$7),"À relancer","—"))</f>
        <v/>
      </c>
      <c r="N62" s="16"/>
      <c r="O62" s="16"/>
      <c r="P62" s="16"/>
      <c r="Q62" s="16"/>
    </row>
    <row r="63" customFormat="false" ht="15" hidden="false" customHeight="false" outlineLevel="0" collapsed="false">
      <c r="A63" s="1"/>
      <c r="B63" s="14" t="str">
        <f aca="false">IF($C63="","","CAND-2027-"&amp;TEXT(ROW()-8,"000"))</f>
        <v/>
      </c>
      <c r="C63" s="16"/>
      <c r="D63" s="16"/>
      <c r="E63" s="16"/>
      <c r="F63" s="17"/>
      <c r="G63" s="17"/>
      <c r="H63" s="18"/>
      <c r="I63" s="19"/>
      <c r="J63" s="17"/>
      <c r="K63" s="18"/>
      <c r="L63" s="21" t="str">
        <f aca="false">IF(OR($C63="",$H63=""),"",Paramètres!$B$7-$H63)</f>
        <v/>
      </c>
      <c r="M63" s="20" t="str">
        <f aca="false">IF($C63="","",IF(AND(OR($J63="Envoyée",$J63="Relancée"),$L63&lt;&gt;"",$L63&gt;=Paramètres!$D$7),"À relancer","—"))</f>
        <v/>
      </c>
      <c r="N63" s="16"/>
      <c r="O63" s="16"/>
      <c r="P63" s="16"/>
      <c r="Q63" s="16"/>
    </row>
    <row r="64" customFormat="false" ht="15" hidden="false" customHeight="false" outlineLevel="0" collapsed="false">
      <c r="A64" s="1"/>
      <c r="B64" s="14" t="str">
        <f aca="false">IF($C64="","","CAND-2027-"&amp;TEXT(ROW()-8,"000"))</f>
        <v/>
      </c>
      <c r="C64" s="16"/>
      <c r="D64" s="16"/>
      <c r="E64" s="16"/>
      <c r="F64" s="17"/>
      <c r="G64" s="17"/>
      <c r="H64" s="18"/>
      <c r="I64" s="19"/>
      <c r="J64" s="17"/>
      <c r="K64" s="18"/>
      <c r="L64" s="21" t="str">
        <f aca="false">IF(OR($C64="",$H64=""),"",Paramètres!$B$7-$H64)</f>
        <v/>
      </c>
      <c r="M64" s="20" t="str">
        <f aca="false">IF($C64="","",IF(AND(OR($J64="Envoyée",$J64="Relancée"),$L64&lt;&gt;"",$L64&gt;=Paramètres!$D$7),"À relancer","—"))</f>
        <v/>
      </c>
      <c r="N64" s="16"/>
      <c r="O64" s="16"/>
      <c r="P64" s="16"/>
      <c r="Q64" s="16"/>
    </row>
    <row r="65" customFormat="false" ht="15" hidden="false" customHeight="false" outlineLevel="0" collapsed="false">
      <c r="A65" s="1"/>
      <c r="B65" s="14" t="str">
        <f aca="false">IF($C65="","","CAND-2027-"&amp;TEXT(ROW()-8,"000"))</f>
        <v/>
      </c>
      <c r="C65" s="16"/>
      <c r="D65" s="16"/>
      <c r="E65" s="16"/>
      <c r="F65" s="17"/>
      <c r="G65" s="17"/>
      <c r="H65" s="18"/>
      <c r="I65" s="19"/>
      <c r="J65" s="17"/>
      <c r="K65" s="18"/>
      <c r="L65" s="21" t="str">
        <f aca="false">IF(OR($C65="",$H65=""),"",Paramètres!$B$7-$H65)</f>
        <v/>
      </c>
      <c r="M65" s="20" t="str">
        <f aca="false">IF($C65="","",IF(AND(OR($J65="Envoyée",$J65="Relancée"),$L65&lt;&gt;"",$L65&gt;=Paramètres!$D$7),"À relancer","—"))</f>
        <v/>
      </c>
      <c r="N65" s="16"/>
      <c r="O65" s="16"/>
      <c r="P65" s="16"/>
      <c r="Q65" s="16"/>
    </row>
    <row r="66" customFormat="false" ht="15" hidden="false" customHeight="false" outlineLevel="0" collapsed="false">
      <c r="A66" s="1"/>
      <c r="B66" s="14" t="str">
        <f aca="false">IF($C66="","","CAND-2027-"&amp;TEXT(ROW()-8,"000"))</f>
        <v/>
      </c>
      <c r="C66" s="16"/>
      <c r="D66" s="16"/>
      <c r="E66" s="16"/>
      <c r="F66" s="17"/>
      <c r="G66" s="17"/>
      <c r="H66" s="18"/>
      <c r="I66" s="19"/>
      <c r="J66" s="17"/>
      <c r="K66" s="18"/>
      <c r="L66" s="21" t="str">
        <f aca="false">IF(OR($C66="",$H66=""),"",Paramètres!$B$7-$H66)</f>
        <v/>
      </c>
      <c r="M66" s="20" t="str">
        <f aca="false">IF($C66="","",IF(AND(OR($J66="Envoyée",$J66="Relancée"),$L66&lt;&gt;"",$L66&gt;=Paramètres!$D$7),"À relancer","—"))</f>
        <v/>
      </c>
      <c r="N66" s="16"/>
      <c r="O66" s="16"/>
      <c r="P66" s="16"/>
      <c r="Q66" s="16"/>
    </row>
    <row r="67" customFormat="false" ht="15" hidden="false" customHeight="false" outlineLevel="0" collapsed="false">
      <c r="A67" s="1"/>
      <c r="B67" s="14" t="str">
        <f aca="false">IF($C67="","","CAND-2027-"&amp;TEXT(ROW()-8,"000"))</f>
        <v/>
      </c>
      <c r="C67" s="16"/>
      <c r="D67" s="16"/>
      <c r="E67" s="16"/>
      <c r="F67" s="17"/>
      <c r="G67" s="17"/>
      <c r="H67" s="18"/>
      <c r="I67" s="19"/>
      <c r="J67" s="17"/>
      <c r="K67" s="18"/>
      <c r="L67" s="21" t="str">
        <f aca="false">IF(OR($C67="",$H67=""),"",Paramètres!$B$7-$H67)</f>
        <v/>
      </c>
      <c r="M67" s="20" t="str">
        <f aca="false">IF($C67="","",IF(AND(OR($J67="Envoyée",$J67="Relancée"),$L67&lt;&gt;"",$L67&gt;=Paramètres!$D$7),"À relancer","—"))</f>
        <v/>
      </c>
      <c r="N67" s="16"/>
      <c r="O67" s="16"/>
      <c r="P67" s="16"/>
      <c r="Q67" s="16"/>
    </row>
    <row r="68" customFormat="false" ht="15" hidden="false" customHeight="false" outlineLevel="0" collapsed="false">
      <c r="A68" s="1"/>
      <c r="B68" s="14" t="str">
        <f aca="false">IF($C68="","","CAND-2027-"&amp;TEXT(ROW()-8,"000"))</f>
        <v/>
      </c>
      <c r="C68" s="16"/>
      <c r="D68" s="16"/>
      <c r="E68" s="16"/>
      <c r="F68" s="17"/>
      <c r="G68" s="17"/>
      <c r="H68" s="18"/>
      <c r="I68" s="19"/>
      <c r="J68" s="17"/>
      <c r="K68" s="18"/>
      <c r="L68" s="21" t="str">
        <f aca="false">IF(OR($C68="",$H68=""),"",Paramètres!$B$7-$H68)</f>
        <v/>
      </c>
      <c r="M68" s="20" t="str">
        <f aca="false">IF($C68="","",IF(AND(OR($J68="Envoyée",$J68="Relancée"),$L68&lt;&gt;"",$L68&gt;=Paramètres!$D$7),"À relancer","—"))</f>
        <v/>
      </c>
      <c r="N68" s="16"/>
      <c r="O68" s="16"/>
      <c r="P68" s="16"/>
      <c r="Q68" s="16"/>
    </row>
    <row r="69" customFormat="false" ht="15" hidden="false" customHeight="false" outlineLevel="0" collapsed="false">
      <c r="A69" s="1"/>
      <c r="B69" s="14" t="str">
        <f aca="false">IF($C69="","","CAND-2027-"&amp;TEXT(ROW()-8,"000"))</f>
        <v/>
      </c>
      <c r="C69" s="16"/>
      <c r="D69" s="16"/>
      <c r="E69" s="16"/>
      <c r="F69" s="17"/>
      <c r="G69" s="17"/>
      <c r="H69" s="18"/>
      <c r="I69" s="19"/>
      <c r="J69" s="17"/>
      <c r="K69" s="18"/>
      <c r="L69" s="21" t="str">
        <f aca="false">IF(OR($C69="",$H69=""),"",Paramètres!$B$7-$H69)</f>
        <v/>
      </c>
      <c r="M69" s="20" t="str">
        <f aca="false">IF($C69="","",IF(AND(OR($J69="Envoyée",$J69="Relancée"),$L69&lt;&gt;"",$L69&gt;=Paramètres!$D$7),"À relancer","—"))</f>
        <v/>
      </c>
      <c r="N69" s="16"/>
      <c r="O69" s="16"/>
      <c r="P69" s="16"/>
      <c r="Q69" s="16"/>
    </row>
    <row r="70" customFormat="false" ht="15" hidden="false" customHeight="false" outlineLevel="0" collapsed="false">
      <c r="A70" s="1"/>
      <c r="B70" s="14" t="str">
        <f aca="false">IF($C70="","","CAND-2027-"&amp;TEXT(ROW()-8,"000"))</f>
        <v/>
      </c>
      <c r="C70" s="16"/>
      <c r="D70" s="16"/>
      <c r="E70" s="16"/>
      <c r="F70" s="17"/>
      <c r="G70" s="17"/>
      <c r="H70" s="18"/>
      <c r="I70" s="19"/>
      <c r="J70" s="17"/>
      <c r="K70" s="18"/>
      <c r="L70" s="21" t="str">
        <f aca="false">IF(OR($C70="",$H70=""),"",Paramètres!$B$7-$H70)</f>
        <v/>
      </c>
      <c r="M70" s="20" t="str">
        <f aca="false">IF($C70="","",IF(AND(OR($J70="Envoyée",$J70="Relancée"),$L70&lt;&gt;"",$L70&gt;=Paramètres!$D$7),"À relancer","—"))</f>
        <v/>
      </c>
      <c r="N70" s="16"/>
      <c r="O70" s="16"/>
      <c r="P70" s="16"/>
      <c r="Q70" s="16"/>
    </row>
    <row r="71" customFormat="false" ht="15" hidden="false" customHeight="false" outlineLevel="0" collapsed="false">
      <c r="A71" s="1"/>
      <c r="B71" s="14" t="str">
        <f aca="false">IF($C71="","","CAND-2027-"&amp;TEXT(ROW()-8,"000"))</f>
        <v/>
      </c>
      <c r="C71" s="16"/>
      <c r="D71" s="16"/>
      <c r="E71" s="16"/>
      <c r="F71" s="17"/>
      <c r="G71" s="17"/>
      <c r="H71" s="18"/>
      <c r="I71" s="19"/>
      <c r="J71" s="17"/>
      <c r="K71" s="18"/>
      <c r="L71" s="21" t="str">
        <f aca="false">IF(OR($C71="",$H71=""),"",Paramètres!$B$7-$H71)</f>
        <v/>
      </c>
      <c r="M71" s="20" t="str">
        <f aca="false">IF($C71="","",IF(AND(OR($J71="Envoyée",$J71="Relancée"),$L71&lt;&gt;"",$L71&gt;=Paramètres!$D$7),"À relancer","—"))</f>
        <v/>
      </c>
      <c r="N71" s="16"/>
      <c r="O71" s="16"/>
      <c r="P71" s="16"/>
      <c r="Q71" s="16"/>
    </row>
    <row r="72" customFormat="false" ht="15" hidden="false" customHeight="false" outlineLevel="0" collapsed="false">
      <c r="A72" s="1"/>
      <c r="B72" s="14" t="str">
        <f aca="false">IF($C72="","","CAND-2027-"&amp;TEXT(ROW()-8,"000"))</f>
        <v/>
      </c>
      <c r="C72" s="16"/>
      <c r="D72" s="16"/>
      <c r="E72" s="16"/>
      <c r="F72" s="17"/>
      <c r="G72" s="17"/>
      <c r="H72" s="18"/>
      <c r="I72" s="19"/>
      <c r="J72" s="17"/>
      <c r="K72" s="18"/>
      <c r="L72" s="21" t="str">
        <f aca="false">IF(OR($C72="",$H72=""),"",Paramètres!$B$7-$H72)</f>
        <v/>
      </c>
      <c r="M72" s="20" t="str">
        <f aca="false">IF($C72="","",IF(AND(OR($J72="Envoyée",$J72="Relancée"),$L72&lt;&gt;"",$L72&gt;=Paramètres!$D$7),"À relancer","—"))</f>
        <v/>
      </c>
      <c r="N72" s="16"/>
      <c r="O72" s="16"/>
      <c r="P72" s="16"/>
      <c r="Q72" s="16"/>
    </row>
    <row r="73" customFormat="false" ht="15" hidden="false" customHeight="false" outlineLevel="0" collapsed="false">
      <c r="A73" s="1"/>
      <c r="B73" s="14" t="str">
        <f aca="false">IF($C73="","","CAND-2027-"&amp;TEXT(ROW()-8,"000"))</f>
        <v/>
      </c>
      <c r="C73" s="16"/>
      <c r="D73" s="16"/>
      <c r="E73" s="16"/>
      <c r="F73" s="17"/>
      <c r="G73" s="17"/>
      <c r="H73" s="18"/>
      <c r="I73" s="19"/>
      <c r="J73" s="17"/>
      <c r="K73" s="18"/>
      <c r="L73" s="21" t="str">
        <f aca="false">IF(OR($C73="",$H73=""),"",Paramètres!$B$7-$H73)</f>
        <v/>
      </c>
      <c r="M73" s="20" t="str">
        <f aca="false">IF($C73="","",IF(AND(OR($J73="Envoyée",$J73="Relancée"),$L73&lt;&gt;"",$L73&gt;=Paramètres!$D$7),"À relancer","—"))</f>
        <v/>
      </c>
      <c r="N73" s="16"/>
      <c r="O73" s="16"/>
      <c r="P73" s="16"/>
      <c r="Q73" s="16"/>
    </row>
    <row r="74" customFormat="false" ht="15" hidden="false" customHeight="false" outlineLevel="0" collapsed="false">
      <c r="A74" s="1"/>
      <c r="B74" s="14" t="str">
        <f aca="false">IF($C74="","","CAND-2027-"&amp;TEXT(ROW()-8,"000"))</f>
        <v/>
      </c>
      <c r="C74" s="16"/>
      <c r="D74" s="16"/>
      <c r="E74" s="16"/>
      <c r="F74" s="17"/>
      <c r="G74" s="17"/>
      <c r="H74" s="18"/>
      <c r="I74" s="19"/>
      <c r="J74" s="17"/>
      <c r="K74" s="18"/>
      <c r="L74" s="21" t="str">
        <f aca="false">IF(OR($C74="",$H74=""),"",Paramètres!$B$7-$H74)</f>
        <v/>
      </c>
      <c r="M74" s="20" t="str">
        <f aca="false">IF($C74="","",IF(AND(OR($J74="Envoyée",$J74="Relancée"),$L74&lt;&gt;"",$L74&gt;=Paramètres!$D$7),"À relancer","—"))</f>
        <v/>
      </c>
      <c r="N74" s="16"/>
      <c r="O74" s="16"/>
      <c r="P74" s="16"/>
      <c r="Q74" s="16"/>
    </row>
    <row r="75" customFormat="false" ht="15" hidden="false" customHeight="false" outlineLevel="0" collapsed="false">
      <c r="A75" s="1"/>
      <c r="B75" s="14" t="str">
        <f aca="false">IF($C75="","","CAND-2027-"&amp;TEXT(ROW()-8,"000"))</f>
        <v/>
      </c>
      <c r="C75" s="16"/>
      <c r="D75" s="16"/>
      <c r="E75" s="16"/>
      <c r="F75" s="17"/>
      <c r="G75" s="17"/>
      <c r="H75" s="18"/>
      <c r="I75" s="19"/>
      <c r="J75" s="17"/>
      <c r="K75" s="18"/>
      <c r="L75" s="21" t="str">
        <f aca="false">IF(OR($C75="",$H75=""),"",Paramètres!$B$7-$H75)</f>
        <v/>
      </c>
      <c r="M75" s="20" t="str">
        <f aca="false">IF($C75="","",IF(AND(OR($J75="Envoyée",$J75="Relancée"),$L75&lt;&gt;"",$L75&gt;=Paramètres!$D$7),"À relancer","—"))</f>
        <v/>
      </c>
      <c r="N75" s="16"/>
      <c r="O75" s="16"/>
      <c r="P75" s="16"/>
      <c r="Q75" s="16"/>
    </row>
    <row r="76" customFormat="false" ht="15" hidden="false" customHeight="false" outlineLevel="0" collapsed="false">
      <c r="A76" s="1"/>
      <c r="B76" s="14" t="str">
        <f aca="false">IF($C76="","","CAND-2027-"&amp;TEXT(ROW()-8,"000"))</f>
        <v/>
      </c>
      <c r="C76" s="16"/>
      <c r="D76" s="16"/>
      <c r="E76" s="16"/>
      <c r="F76" s="17"/>
      <c r="G76" s="17"/>
      <c r="H76" s="18"/>
      <c r="I76" s="19"/>
      <c r="J76" s="17"/>
      <c r="K76" s="18"/>
      <c r="L76" s="21" t="str">
        <f aca="false">IF(OR($C76="",$H76=""),"",Paramètres!$B$7-$H76)</f>
        <v/>
      </c>
      <c r="M76" s="20" t="str">
        <f aca="false">IF($C76="","",IF(AND(OR($J76="Envoyée",$J76="Relancée"),$L76&lt;&gt;"",$L76&gt;=Paramètres!$D$7),"À relancer","—"))</f>
        <v/>
      </c>
      <c r="N76" s="16"/>
      <c r="O76" s="16"/>
      <c r="P76" s="16"/>
      <c r="Q76" s="16"/>
    </row>
    <row r="77" customFormat="false" ht="15" hidden="false" customHeight="false" outlineLevel="0" collapsed="false">
      <c r="A77" s="1"/>
      <c r="B77" s="14" t="str">
        <f aca="false">IF($C77="","","CAND-2027-"&amp;TEXT(ROW()-8,"000"))</f>
        <v/>
      </c>
      <c r="C77" s="16"/>
      <c r="D77" s="16"/>
      <c r="E77" s="16"/>
      <c r="F77" s="17"/>
      <c r="G77" s="17"/>
      <c r="H77" s="18"/>
      <c r="I77" s="19"/>
      <c r="J77" s="17"/>
      <c r="K77" s="18"/>
      <c r="L77" s="21" t="str">
        <f aca="false">IF(OR($C77="",$H77=""),"",Paramètres!$B$7-$H77)</f>
        <v/>
      </c>
      <c r="M77" s="20" t="str">
        <f aca="false">IF($C77="","",IF(AND(OR($J77="Envoyée",$J77="Relancée"),$L77&lt;&gt;"",$L77&gt;=Paramètres!$D$7),"À relancer","—"))</f>
        <v/>
      </c>
      <c r="N77" s="16"/>
      <c r="O77" s="16"/>
      <c r="P77" s="16"/>
      <c r="Q77" s="16"/>
    </row>
    <row r="78" customFormat="false" ht="15" hidden="false" customHeight="false" outlineLevel="0" collapsed="false">
      <c r="A78" s="1"/>
      <c r="B78" s="14" t="str">
        <f aca="false">IF($C78="","","CAND-2027-"&amp;TEXT(ROW()-8,"000"))</f>
        <v/>
      </c>
      <c r="C78" s="16"/>
      <c r="D78" s="16"/>
      <c r="E78" s="16"/>
      <c r="F78" s="17"/>
      <c r="G78" s="17"/>
      <c r="H78" s="18"/>
      <c r="I78" s="19"/>
      <c r="J78" s="17"/>
      <c r="K78" s="18"/>
      <c r="L78" s="21" t="str">
        <f aca="false">IF(OR($C78="",$H78=""),"",Paramètres!$B$7-$H78)</f>
        <v/>
      </c>
      <c r="M78" s="20" t="str">
        <f aca="false">IF($C78="","",IF(AND(OR($J78="Envoyée",$J78="Relancée"),$L78&lt;&gt;"",$L78&gt;=Paramètres!$D$7),"À relancer","—"))</f>
        <v/>
      </c>
      <c r="N78" s="16"/>
      <c r="O78" s="16"/>
      <c r="P78" s="16"/>
      <c r="Q78" s="16"/>
    </row>
    <row r="79" customFormat="false" ht="15" hidden="false" customHeight="false" outlineLevel="0" collapsed="false">
      <c r="A79" s="1"/>
      <c r="B79" s="14" t="str">
        <f aca="false">IF($C79="","","CAND-2027-"&amp;TEXT(ROW()-8,"000"))</f>
        <v/>
      </c>
      <c r="C79" s="16"/>
      <c r="D79" s="16"/>
      <c r="E79" s="16"/>
      <c r="F79" s="17"/>
      <c r="G79" s="17"/>
      <c r="H79" s="18"/>
      <c r="I79" s="19"/>
      <c r="J79" s="17"/>
      <c r="K79" s="18"/>
      <c r="L79" s="21" t="str">
        <f aca="false">IF(OR($C79="",$H79=""),"",Paramètres!$B$7-$H79)</f>
        <v/>
      </c>
      <c r="M79" s="20" t="str">
        <f aca="false">IF($C79="","",IF(AND(OR($J79="Envoyée",$J79="Relancée"),$L79&lt;&gt;"",$L79&gt;=Paramètres!$D$7),"À relancer","—"))</f>
        <v/>
      </c>
      <c r="N79" s="16"/>
      <c r="O79" s="16"/>
      <c r="P79" s="16"/>
      <c r="Q79" s="16"/>
    </row>
    <row r="80" customFormat="false" ht="15" hidden="false" customHeight="false" outlineLevel="0" collapsed="false">
      <c r="A80" s="1"/>
      <c r="B80" s="14" t="str">
        <f aca="false">IF($C80="","","CAND-2027-"&amp;TEXT(ROW()-8,"000"))</f>
        <v/>
      </c>
      <c r="C80" s="16"/>
      <c r="D80" s="16"/>
      <c r="E80" s="16"/>
      <c r="F80" s="17"/>
      <c r="G80" s="17"/>
      <c r="H80" s="18"/>
      <c r="I80" s="19"/>
      <c r="J80" s="17"/>
      <c r="K80" s="18"/>
      <c r="L80" s="21" t="str">
        <f aca="false">IF(OR($C80="",$H80=""),"",Paramètres!$B$7-$H80)</f>
        <v/>
      </c>
      <c r="M80" s="20" t="str">
        <f aca="false">IF($C80="","",IF(AND(OR($J80="Envoyée",$J80="Relancée"),$L80&lt;&gt;"",$L80&gt;=Paramètres!$D$7),"À relancer","—"))</f>
        <v/>
      </c>
      <c r="N80" s="16"/>
      <c r="O80" s="16"/>
      <c r="P80" s="16"/>
      <c r="Q80" s="16"/>
    </row>
    <row r="81" customFormat="false" ht="15" hidden="false" customHeight="false" outlineLevel="0" collapsed="false">
      <c r="A81" s="1"/>
      <c r="B81" s="14" t="str">
        <f aca="false">IF($C81="","","CAND-2027-"&amp;TEXT(ROW()-8,"000"))</f>
        <v/>
      </c>
      <c r="C81" s="16"/>
      <c r="D81" s="16"/>
      <c r="E81" s="16"/>
      <c r="F81" s="17"/>
      <c r="G81" s="17"/>
      <c r="H81" s="18"/>
      <c r="I81" s="19"/>
      <c r="J81" s="17"/>
      <c r="K81" s="18"/>
      <c r="L81" s="21" t="str">
        <f aca="false">IF(OR($C81="",$H81=""),"",Paramètres!$B$7-$H81)</f>
        <v/>
      </c>
      <c r="M81" s="20" t="str">
        <f aca="false">IF($C81="","",IF(AND(OR($J81="Envoyée",$J81="Relancée"),$L81&lt;&gt;"",$L81&gt;=Paramètres!$D$7),"À relancer","—"))</f>
        <v/>
      </c>
      <c r="N81" s="16"/>
      <c r="O81" s="16"/>
      <c r="P81" s="16"/>
      <c r="Q81" s="16"/>
    </row>
    <row r="82" customFormat="false" ht="15" hidden="false" customHeight="false" outlineLevel="0" collapsed="false">
      <c r="A82" s="1"/>
      <c r="B82" s="14" t="str">
        <f aca="false">IF($C82="","","CAND-2027-"&amp;TEXT(ROW()-8,"000"))</f>
        <v/>
      </c>
      <c r="C82" s="16"/>
      <c r="D82" s="16"/>
      <c r="E82" s="16"/>
      <c r="F82" s="17"/>
      <c r="G82" s="17"/>
      <c r="H82" s="18"/>
      <c r="I82" s="19"/>
      <c r="J82" s="17"/>
      <c r="K82" s="18"/>
      <c r="L82" s="21" t="str">
        <f aca="false">IF(OR($C82="",$H82=""),"",Paramètres!$B$7-$H82)</f>
        <v/>
      </c>
      <c r="M82" s="20" t="str">
        <f aca="false">IF($C82="","",IF(AND(OR($J82="Envoyée",$J82="Relancée"),$L82&lt;&gt;"",$L82&gt;=Paramètres!$D$7),"À relancer","—"))</f>
        <v/>
      </c>
      <c r="N82" s="16"/>
      <c r="O82" s="16"/>
      <c r="P82" s="16"/>
      <c r="Q82" s="16"/>
    </row>
    <row r="83" customFormat="false" ht="15" hidden="false" customHeight="false" outlineLevel="0" collapsed="false">
      <c r="A83" s="1"/>
      <c r="B83" s="14" t="str">
        <f aca="false">IF($C83="","","CAND-2027-"&amp;TEXT(ROW()-8,"000"))</f>
        <v/>
      </c>
      <c r="C83" s="16"/>
      <c r="D83" s="16"/>
      <c r="E83" s="16"/>
      <c r="F83" s="17"/>
      <c r="G83" s="17"/>
      <c r="H83" s="18"/>
      <c r="I83" s="19"/>
      <c r="J83" s="17"/>
      <c r="K83" s="18"/>
      <c r="L83" s="21" t="str">
        <f aca="false">IF(OR($C83="",$H83=""),"",Paramètres!$B$7-$H83)</f>
        <v/>
      </c>
      <c r="M83" s="20" t="str">
        <f aca="false">IF($C83="","",IF(AND(OR($J83="Envoyée",$J83="Relancée"),$L83&lt;&gt;"",$L83&gt;=Paramètres!$D$7),"À relancer","—"))</f>
        <v/>
      </c>
      <c r="N83" s="16"/>
      <c r="O83" s="16"/>
      <c r="P83" s="16"/>
      <c r="Q83" s="16"/>
    </row>
    <row r="84" customFormat="false" ht="15" hidden="false" customHeight="false" outlineLevel="0" collapsed="false">
      <c r="A84" s="1"/>
      <c r="B84" s="14" t="str">
        <f aca="false">IF($C84="","","CAND-2027-"&amp;TEXT(ROW()-8,"000"))</f>
        <v/>
      </c>
      <c r="C84" s="16"/>
      <c r="D84" s="16"/>
      <c r="E84" s="16"/>
      <c r="F84" s="17"/>
      <c r="G84" s="17"/>
      <c r="H84" s="18"/>
      <c r="I84" s="19"/>
      <c r="J84" s="17"/>
      <c r="K84" s="18"/>
      <c r="L84" s="21" t="str">
        <f aca="false">IF(OR($C84="",$H84=""),"",Paramètres!$B$7-$H84)</f>
        <v/>
      </c>
      <c r="M84" s="20" t="str">
        <f aca="false">IF($C84="","",IF(AND(OR($J84="Envoyée",$J84="Relancée"),$L84&lt;&gt;"",$L84&gt;=Paramètres!$D$7),"À relancer","—"))</f>
        <v/>
      </c>
      <c r="N84" s="16"/>
      <c r="O84" s="16"/>
      <c r="P84" s="16"/>
      <c r="Q84" s="16"/>
    </row>
    <row r="85" customFormat="false" ht="15" hidden="false" customHeight="false" outlineLevel="0" collapsed="false">
      <c r="A85" s="1"/>
      <c r="B85" s="14" t="str">
        <f aca="false">IF($C85="","","CAND-2027-"&amp;TEXT(ROW()-8,"000"))</f>
        <v/>
      </c>
      <c r="C85" s="16"/>
      <c r="D85" s="16"/>
      <c r="E85" s="16"/>
      <c r="F85" s="17"/>
      <c r="G85" s="17"/>
      <c r="H85" s="18"/>
      <c r="I85" s="19"/>
      <c r="J85" s="17"/>
      <c r="K85" s="18"/>
      <c r="L85" s="21" t="str">
        <f aca="false">IF(OR($C85="",$H85=""),"",Paramètres!$B$7-$H85)</f>
        <v/>
      </c>
      <c r="M85" s="20" t="str">
        <f aca="false">IF($C85="","",IF(AND(OR($J85="Envoyée",$J85="Relancée"),$L85&lt;&gt;"",$L85&gt;=Paramètres!$D$7),"À relancer","—"))</f>
        <v/>
      </c>
      <c r="N85" s="16"/>
      <c r="O85" s="16"/>
      <c r="P85" s="16"/>
      <c r="Q85" s="16"/>
    </row>
    <row r="86" customFormat="false" ht="15" hidden="false" customHeight="false" outlineLevel="0" collapsed="false">
      <c r="A86" s="1"/>
      <c r="B86" s="14" t="str">
        <f aca="false">IF($C86="","","CAND-2027-"&amp;TEXT(ROW()-8,"000"))</f>
        <v/>
      </c>
      <c r="C86" s="16"/>
      <c r="D86" s="16"/>
      <c r="E86" s="16"/>
      <c r="F86" s="17"/>
      <c r="G86" s="17"/>
      <c r="H86" s="18"/>
      <c r="I86" s="19"/>
      <c r="J86" s="17"/>
      <c r="K86" s="18"/>
      <c r="L86" s="21" t="str">
        <f aca="false">IF(OR($C86="",$H86=""),"",Paramètres!$B$7-$H86)</f>
        <v/>
      </c>
      <c r="M86" s="20" t="str">
        <f aca="false">IF($C86="","",IF(AND(OR($J86="Envoyée",$J86="Relancée"),$L86&lt;&gt;"",$L86&gt;=Paramètres!$D$7),"À relancer","—"))</f>
        <v/>
      </c>
      <c r="N86" s="16"/>
      <c r="O86" s="16"/>
      <c r="P86" s="16"/>
      <c r="Q86" s="16"/>
    </row>
    <row r="87" customFormat="false" ht="15" hidden="false" customHeight="false" outlineLevel="0" collapsed="false">
      <c r="A87" s="1"/>
      <c r="B87" s="14" t="str">
        <f aca="false">IF($C87="","","CAND-2027-"&amp;TEXT(ROW()-8,"000"))</f>
        <v/>
      </c>
      <c r="C87" s="16"/>
      <c r="D87" s="16"/>
      <c r="E87" s="16"/>
      <c r="F87" s="17"/>
      <c r="G87" s="17"/>
      <c r="H87" s="18"/>
      <c r="I87" s="19"/>
      <c r="J87" s="17"/>
      <c r="K87" s="18"/>
      <c r="L87" s="21" t="str">
        <f aca="false">IF(OR($C87="",$H87=""),"",Paramètres!$B$7-$H87)</f>
        <v/>
      </c>
      <c r="M87" s="20" t="str">
        <f aca="false">IF($C87="","",IF(AND(OR($J87="Envoyée",$J87="Relancée"),$L87&lt;&gt;"",$L87&gt;=Paramètres!$D$7),"À relancer","—"))</f>
        <v/>
      </c>
      <c r="N87" s="16"/>
      <c r="O87" s="16"/>
      <c r="P87" s="16"/>
      <c r="Q87" s="16"/>
    </row>
    <row r="88" customFormat="false" ht="15" hidden="false" customHeight="false" outlineLevel="0" collapsed="false">
      <c r="A88" s="1"/>
      <c r="B88" s="14" t="str">
        <f aca="false">IF($C88="","","CAND-2027-"&amp;TEXT(ROW()-8,"000"))</f>
        <v/>
      </c>
      <c r="C88" s="16"/>
      <c r="D88" s="16"/>
      <c r="E88" s="16"/>
      <c r="F88" s="17"/>
      <c r="G88" s="17"/>
      <c r="H88" s="18"/>
      <c r="I88" s="19"/>
      <c r="J88" s="17"/>
      <c r="K88" s="18"/>
      <c r="L88" s="21" t="str">
        <f aca="false">IF(OR($C88="",$H88=""),"",Paramètres!$B$7-$H88)</f>
        <v/>
      </c>
      <c r="M88" s="20" t="str">
        <f aca="false">IF($C88="","",IF(AND(OR($J88="Envoyée",$J88="Relancée"),$L88&lt;&gt;"",$L88&gt;=Paramètres!$D$7),"À relancer","—"))</f>
        <v/>
      </c>
      <c r="N88" s="16"/>
      <c r="O88" s="16"/>
      <c r="P88" s="16"/>
      <c r="Q88" s="16"/>
    </row>
    <row r="89" customFormat="false" ht="15" hidden="false" customHeight="false" outlineLevel="0" collapsed="false">
      <c r="A89" s="1"/>
      <c r="B89" s="14" t="str">
        <f aca="false">IF($C89="","","CAND-2027-"&amp;TEXT(ROW()-8,"000"))</f>
        <v/>
      </c>
      <c r="C89" s="16"/>
      <c r="D89" s="16"/>
      <c r="E89" s="16"/>
      <c r="F89" s="17"/>
      <c r="G89" s="17"/>
      <c r="H89" s="18"/>
      <c r="I89" s="19"/>
      <c r="J89" s="17"/>
      <c r="K89" s="18"/>
      <c r="L89" s="21" t="str">
        <f aca="false">IF(OR($C89="",$H89=""),"",Paramètres!$B$7-$H89)</f>
        <v/>
      </c>
      <c r="M89" s="20" t="str">
        <f aca="false">IF($C89="","",IF(AND(OR($J89="Envoyée",$J89="Relancée"),$L89&lt;&gt;"",$L89&gt;=Paramètres!$D$7),"À relancer","—"))</f>
        <v/>
      </c>
      <c r="N89" s="16"/>
      <c r="O89" s="16"/>
      <c r="P89" s="16"/>
      <c r="Q89" s="16"/>
    </row>
    <row r="90" customFormat="false" ht="15" hidden="false" customHeight="false" outlineLevel="0" collapsed="false">
      <c r="A90" s="1"/>
      <c r="B90" s="14" t="str">
        <f aca="false">IF($C90="","","CAND-2027-"&amp;TEXT(ROW()-8,"000"))</f>
        <v/>
      </c>
      <c r="C90" s="16"/>
      <c r="D90" s="16"/>
      <c r="E90" s="16"/>
      <c r="F90" s="17"/>
      <c r="G90" s="17"/>
      <c r="H90" s="18"/>
      <c r="I90" s="19"/>
      <c r="J90" s="17"/>
      <c r="K90" s="18"/>
      <c r="L90" s="21" t="str">
        <f aca="false">IF(OR($C90="",$H90=""),"",Paramètres!$B$7-$H90)</f>
        <v/>
      </c>
      <c r="M90" s="20" t="str">
        <f aca="false">IF($C90="","",IF(AND(OR($J90="Envoyée",$J90="Relancée"),$L90&lt;&gt;"",$L90&gt;=Paramètres!$D$7),"À relancer","—"))</f>
        <v/>
      </c>
      <c r="N90" s="16"/>
      <c r="O90" s="16"/>
      <c r="P90" s="16"/>
      <c r="Q90" s="16"/>
    </row>
    <row r="91" customFormat="false" ht="15" hidden="false" customHeight="false" outlineLevel="0" collapsed="false">
      <c r="A91" s="1"/>
      <c r="B91" s="14" t="str">
        <f aca="false">IF($C91="","","CAND-2027-"&amp;TEXT(ROW()-8,"000"))</f>
        <v/>
      </c>
      <c r="C91" s="16"/>
      <c r="D91" s="16"/>
      <c r="E91" s="16"/>
      <c r="F91" s="17"/>
      <c r="G91" s="17"/>
      <c r="H91" s="18"/>
      <c r="I91" s="19"/>
      <c r="J91" s="17"/>
      <c r="K91" s="18"/>
      <c r="L91" s="21" t="str">
        <f aca="false">IF(OR($C91="",$H91=""),"",Paramètres!$B$7-$H91)</f>
        <v/>
      </c>
      <c r="M91" s="20" t="str">
        <f aca="false">IF($C91="","",IF(AND(OR($J91="Envoyée",$J91="Relancée"),$L91&lt;&gt;"",$L91&gt;=Paramètres!$D$7),"À relancer","—"))</f>
        <v/>
      </c>
      <c r="N91" s="16"/>
      <c r="O91" s="16"/>
      <c r="P91" s="16"/>
      <c r="Q91" s="16"/>
    </row>
    <row r="92" customFormat="false" ht="15" hidden="false" customHeight="false" outlineLevel="0" collapsed="false">
      <c r="A92" s="1"/>
      <c r="B92" s="14" t="str">
        <f aca="false">IF($C92="","","CAND-2027-"&amp;TEXT(ROW()-8,"000"))</f>
        <v/>
      </c>
      <c r="C92" s="16"/>
      <c r="D92" s="16"/>
      <c r="E92" s="16"/>
      <c r="F92" s="17"/>
      <c r="G92" s="17"/>
      <c r="H92" s="18"/>
      <c r="I92" s="19"/>
      <c r="J92" s="17"/>
      <c r="K92" s="18"/>
      <c r="L92" s="21" t="str">
        <f aca="false">IF(OR($C92="",$H92=""),"",Paramètres!$B$7-$H92)</f>
        <v/>
      </c>
      <c r="M92" s="20" t="str">
        <f aca="false">IF($C92="","",IF(AND(OR($J92="Envoyée",$J92="Relancée"),$L92&lt;&gt;"",$L92&gt;=Paramètres!$D$7),"À relancer","—"))</f>
        <v/>
      </c>
      <c r="N92" s="16"/>
      <c r="O92" s="16"/>
      <c r="P92" s="16"/>
      <c r="Q92" s="16"/>
    </row>
    <row r="93" customFormat="false" ht="15" hidden="false" customHeight="false" outlineLevel="0" collapsed="false">
      <c r="A93" s="1"/>
      <c r="B93" s="14" t="str">
        <f aca="false">IF($C93="","","CAND-2027-"&amp;TEXT(ROW()-8,"000"))</f>
        <v/>
      </c>
      <c r="C93" s="16"/>
      <c r="D93" s="16"/>
      <c r="E93" s="16"/>
      <c r="F93" s="17"/>
      <c r="G93" s="17"/>
      <c r="H93" s="18"/>
      <c r="I93" s="19"/>
      <c r="J93" s="17"/>
      <c r="K93" s="18"/>
      <c r="L93" s="21" t="str">
        <f aca="false">IF(OR($C93="",$H93=""),"",Paramètres!$B$7-$H93)</f>
        <v/>
      </c>
      <c r="M93" s="20" t="str">
        <f aca="false">IF($C93="","",IF(AND(OR($J93="Envoyée",$J93="Relancée"),$L93&lt;&gt;"",$L93&gt;=Paramètres!$D$7),"À relancer","—"))</f>
        <v/>
      </c>
      <c r="N93" s="16"/>
      <c r="O93" s="16"/>
      <c r="P93" s="16"/>
      <c r="Q93" s="16"/>
    </row>
    <row r="94" customFormat="false" ht="15" hidden="false" customHeight="false" outlineLevel="0" collapsed="false">
      <c r="A94" s="1"/>
      <c r="B94" s="14" t="str">
        <f aca="false">IF($C94="","","CAND-2027-"&amp;TEXT(ROW()-8,"000"))</f>
        <v/>
      </c>
      <c r="C94" s="16"/>
      <c r="D94" s="16"/>
      <c r="E94" s="16"/>
      <c r="F94" s="17"/>
      <c r="G94" s="17"/>
      <c r="H94" s="18"/>
      <c r="I94" s="19"/>
      <c r="J94" s="17"/>
      <c r="K94" s="18"/>
      <c r="L94" s="21" t="str">
        <f aca="false">IF(OR($C94="",$H94=""),"",Paramètres!$B$7-$H94)</f>
        <v/>
      </c>
      <c r="M94" s="20" t="str">
        <f aca="false">IF($C94="","",IF(AND(OR($J94="Envoyée",$J94="Relancée"),$L94&lt;&gt;"",$L94&gt;=Paramètres!$D$7),"À relancer","—"))</f>
        <v/>
      </c>
      <c r="N94" s="16"/>
      <c r="O94" s="16"/>
      <c r="P94" s="16"/>
      <c r="Q94" s="16"/>
    </row>
    <row r="95" customFormat="false" ht="15" hidden="false" customHeight="false" outlineLevel="0" collapsed="false">
      <c r="A95" s="1"/>
      <c r="B95" s="14" t="str">
        <f aca="false">IF($C95="","","CAND-2027-"&amp;TEXT(ROW()-8,"000"))</f>
        <v/>
      </c>
      <c r="C95" s="16"/>
      <c r="D95" s="16"/>
      <c r="E95" s="16"/>
      <c r="F95" s="17"/>
      <c r="G95" s="17"/>
      <c r="H95" s="18"/>
      <c r="I95" s="19"/>
      <c r="J95" s="17"/>
      <c r="K95" s="18"/>
      <c r="L95" s="21" t="str">
        <f aca="false">IF(OR($C95="",$H95=""),"",Paramètres!$B$7-$H95)</f>
        <v/>
      </c>
      <c r="M95" s="20" t="str">
        <f aca="false">IF($C95="","",IF(AND(OR($J95="Envoyée",$J95="Relancée"),$L95&lt;&gt;"",$L95&gt;=Paramètres!$D$7),"À relancer","—"))</f>
        <v/>
      </c>
      <c r="N95" s="16"/>
      <c r="O95" s="16"/>
      <c r="P95" s="16"/>
      <c r="Q95" s="16"/>
    </row>
    <row r="96" customFormat="false" ht="15" hidden="false" customHeight="false" outlineLevel="0" collapsed="false">
      <c r="A96" s="1"/>
      <c r="B96" s="14" t="str">
        <f aca="false">IF($C96="","","CAND-2027-"&amp;TEXT(ROW()-8,"000"))</f>
        <v/>
      </c>
      <c r="C96" s="16"/>
      <c r="D96" s="16"/>
      <c r="E96" s="16"/>
      <c r="F96" s="17"/>
      <c r="G96" s="17"/>
      <c r="H96" s="18"/>
      <c r="I96" s="19"/>
      <c r="J96" s="17"/>
      <c r="K96" s="18"/>
      <c r="L96" s="21" t="str">
        <f aca="false">IF(OR($C96="",$H96=""),"",Paramètres!$B$7-$H96)</f>
        <v/>
      </c>
      <c r="M96" s="20" t="str">
        <f aca="false">IF($C96="","",IF(AND(OR($J96="Envoyée",$J96="Relancée"),$L96&lt;&gt;"",$L96&gt;=Paramètres!$D$7),"À relancer","—"))</f>
        <v/>
      </c>
      <c r="N96" s="16"/>
      <c r="O96" s="16"/>
      <c r="P96" s="16"/>
      <c r="Q96" s="16"/>
    </row>
    <row r="97" customFormat="false" ht="15" hidden="false" customHeight="false" outlineLevel="0" collapsed="false">
      <c r="A97" s="1"/>
      <c r="B97" s="14" t="str">
        <f aca="false">IF($C97="","","CAND-2027-"&amp;TEXT(ROW()-8,"000"))</f>
        <v/>
      </c>
      <c r="C97" s="16"/>
      <c r="D97" s="16"/>
      <c r="E97" s="16"/>
      <c r="F97" s="17"/>
      <c r="G97" s="17"/>
      <c r="H97" s="18"/>
      <c r="I97" s="19"/>
      <c r="J97" s="17"/>
      <c r="K97" s="18"/>
      <c r="L97" s="21" t="str">
        <f aca="false">IF(OR($C97="",$H97=""),"",Paramètres!$B$7-$H97)</f>
        <v/>
      </c>
      <c r="M97" s="20" t="str">
        <f aca="false">IF($C97="","",IF(AND(OR($J97="Envoyée",$J97="Relancée"),$L97&lt;&gt;"",$L97&gt;=Paramètres!$D$7),"À relancer","—"))</f>
        <v/>
      </c>
      <c r="N97" s="16"/>
      <c r="O97" s="16"/>
      <c r="P97" s="16"/>
      <c r="Q97" s="16"/>
    </row>
    <row r="98" customFormat="false" ht="15" hidden="false" customHeight="false" outlineLevel="0" collapsed="false">
      <c r="A98" s="1"/>
      <c r="B98" s="14" t="str">
        <f aca="false">IF($C98="","","CAND-2027-"&amp;TEXT(ROW()-8,"000"))</f>
        <v/>
      </c>
      <c r="C98" s="16"/>
      <c r="D98" s="16"/>
      <c r="E98" s="16"/>
      <c r="F98" s="17"/>
      <c r="G98" s="17"/>
      <c r="H98" s="18"/>
      <c r="I98" s="19"/>
      <c r="J98" s="17"/>
      <c r="K98" s="18"/>
      <c r="L98" s="21" t="str">
        <f aca="false">IF(OR($C98="",$H98=""),"",Paramètres!$B$7-$H98)</f>
        <v/>
      </c>
      <c r="M98" s="20" t="str">
        <f aca="false">IF($C98="","",IF(AND(OR($J98="Envoyée",$J98="Relancée"),$L98&lt;&gt;"",$L98&gt;=Paramètres!$D$7),"À relancer","—"))</f>
        <v/>
      </c>
      <c r="N98" s="16"/>
      <c r="O98" s="16"/>
      <c r="P98" s="16"/>
      <c r="Q98" s="16"/>
    </row>
    <row r="99" customFormat="false" ht="15" hidden="false" customHeight="false" outlineLevel="0" collapsed="false">
      <c r="A99" s="1"/>
      <c r="B99" s="14" t="str">
        <f aca="false">IF($C99="","","CAND-2027-"&amp;TEXT(ROW()-8,"000"))</f>
        <v/>
      </c>
      <c r="C99" s="16"/>
      <c r="D99" s="16"/>
      <c r="E99" s="16"/>
      <c r="F99" s="17"/>
      <c r="G99" s="17"/>
      <c r="H99" s="18"/>
      <c r="I99" s="19"/>
      <c r="J99" s="17"/>
      <c r="K99" s="18"/>
      <c r="L99" s="21" t="str">
        <f aca="false">IF(OR($C99="",$H99=""),"",Paramètres!$B$7-$H99)</f>
        <v/>
      </c>
      <c r="M99" s="20" t="str">
        <f aca="false">IF($C99="","",IF(AND(OR($J99="Envoyée",$J99="Relancée"),$L99&lt;&gt;"",$L99&gt;=Paramètres!$D$7),"À relancer","—"))</f>
        <v/>
      </c>
      <c r="N99" s="16"/>
      <c r="O99" s="16"/>
      <c r="P99" s="16"/>
      <c r="Q99" s="16"/>
    </row>
    <row r="100" customFormat="false" ht="15" hidden="false" customHeight="false" outlineLevel="0" collapsed="false">
      <c r="A100" s="1"/>
      <c r="B100" s="14" t="str">
        <f aca="false">IF($C100="","","CAND-2027-"&amp;TEXT(ROW()-8,"000"))</f>
        <v/>
      </c>
      <c r="C100" s="16"/>
      <c r="D100" s="16"/>
      <c r="E100" s="16"/>
      <c r="F100" s="17"/>
      <c r="G100" s="17"/>
      <c r="H100" s="18"/>
      <c r="I100" s="19"/>
      <c r="J100" s="17"/>
      <c r="K100" s="18"/>
      <c r="L100" s="21" t="str">
        <f aca="false">IF(OR($C100="",$H100=""),"",Paramètres!$B$7-$H100)</f>
        <v/>
      </c>
      <c r="M100" s="20" t="str">
        <f aca="false">IF($C100="","",IF(AND(OR($J100="Envoyée",$J100="Relancée"),$L100&lt;&gt;"",$L100&gt;=Paramètres!$D$7),"À relancer","—"))</f>
        <v/>
      </c>
      <c r="N100" s="16"/>
      <c r="O100" s="16"/>
      <c r="P100" s="16"/>
      <c r="Q100" s="16"/>
    </row>
    <row r="101" customFormat="false" ht="15" hidden="false" customHeight="false" outlineLevel="0" collapsed="false">
      <c r="A101" s="1"/>
      <c r="B101" s="14" t="str">
        <f aca="false">IF($C101="","","CAND-2027-"&amp;TEXT(ROW()-8,"000"))</f>
        <v/>
      </c>
      <c r="C101" s="16"/>
      <c r="D101" s="16"/>
      <c r="E101" s="16"/>
      <c r="F101" s="17"/>
      <c r="G101" s="17"/>
      <c r="H101" s="18"/>
      <c r="I101" s="19"/>
      <c r="J101" s="17"/>
      <c r="K101" s="18"/>
      <c r="L101" s="21" t="str">
        <f aca="false">IF(OR($C101="",$H101=""),"",Paramètres!$B$7-$H101)</f>
        <v/>
      </c>
      <c r="M101" s="20" t="str">
        <f aca="false">IF($C101="","",IF(AND(OR($J101="Envoyée",$J101="Relancée"),$L101&lt;&gt;"",$L101&gt;=Paramètres!$D$7),"À relancer","—"))</f>
        <v/>
      </c>
      <c r="N101" s="16"/>
      <c r="O101" s="16"/>
      <c r="P101" s="16"/>
      <c r="Q101" s="16"/>
    </row>
    <row r="102" customFormat="false" ht="15" hidden="false" customHeight="false" outlineLevel="0" collapsed="false">
      <c r="A102" s="1"/>
      <c r="B102" s="14" t="str">
        <f aca="false">IF($C102="","","CAND-2027-"&amp;TEXT(ROW()-8,"000"))</f>
        <v/>
      </c>
      <c r="C102" s="16"/>
      <c r="D102" s="16"/>
      <c r="E102" s="16"/>
      <c r="F102" s="17"/>
      <c r="G102" s="17"/>
      <c r="H102" s="18"/>
      <c r="I102" s="19"/>
      <c r="J102" s="17"/>
      <c r="K102" s="18"/>
      <c r="L102" s="21" t="str">
        <f aca="false">IF(OR($C102="",$H102=""),"",Paramètres!$B$7-$H102)</f>
        <v/>
      </c>
      <c r="M102" s="20" t="str">
        <f aca="false">IF($C102="","",IF(AND(OR($J102="Envoyée",$J102="Relancée"),$L102&lt;&gt;"",$L102&gt;=Paramètres!$D$7),"À relancer","—"))</f>
        <v/>
      </c>
      <c r="N102" s="16"/>
      <c r="O102" s="16"/>
      <c r="P102" s="16"/>
      <c r="Q102" s="16"/>
    </row>
    <row r="103" customFormat="false" ht="15" hidden="false" customHeight="false" outlineLevel="0" collapsed="false">
      <c r="A103" s="1"/>
      <c r="B103" s="14" t="str">
        <f aca="false">IF($C103="","","CAND-2027-"&amp;TEXT(ROW()-8,"000"))</f>
        <v/>
      </c>
      <c r="C103" s="16"/>
      <c r="D103" s="16"/>
      <c r="E103" s="16"/>
      <c r="F103" s="17"/>
      <c r="G103" s="17"/>
      <c r="H103" s="18"/>
      <c r="I103" s="19"/>
      <c r="J103" s="17"/>
      <c r="K103" s="18"/>
      <c r="L103" s="21" t="str">
        <f aca="false">IF(OR($C103="",$H103=""),"",Paramètres!$B$7-$H103)</f>
        <v/>
      </c>
      <c r="M103" s="20" t="str">
        <f aca="false">IF($C103="","",IF(AND(OR($J103="Envoyée",$J103="Relancée"),$L103&lt;&gt;"",$L103&gt;=Paramètres!$D$7),"À relancer","—"))</f>
        <v/>
      </c>
      <c r="N103" s="16"/>
      <c r="O103" s="16"/>
      <c r="P103" s="16"/>
      <c r="Q103" s="16"/>
    </row>
    <row r="104" customFormat="false" ht="15" hidden="false" customHeight="false" outlineLevel="0" collapsed="false">
      <c r="A104" s="1"/>
      <c r="B104" s="14" t="str">
        <f aca="false">IF($C104="","","CAND-2027-"&amp;TEXT(ROW()-8,"000"))</f>
        <v/>
      </c>
      <c r="C104" s="16"/>
      <c r="D104" s="16"/>
      <c r="E104" s="16"/>
      <c r="F104" s="17"/>
      <c r="G104" s="17"/>
      <c r="H104" s="18"/>
      <c r="I104" s="19"/>
      <c r="J104" s="17"/>
      <c r="K104" s="18"/>
      <c r="L104" s="21" t="str">
        <f aca="false">IF(OR($C104="",$H104=""),"",Paramètres!$B$7-$H104)</f>
        <v/>
      </c>
      <c r="M104" s="20" t="str">
        <f aca="false">IF($C104="","",IF(AND(OR($J104="Envoyée",$J104="Relancée"),$L104&lt;&gt;"",$L104&gt;=Paramètres!$D$7),"À relancer","—"))</f>
        <v/>
      </c>
      <c r="N104" s="16"/>
      <c r="O104" s="16"/>
      <c r="P104" s="16"/>
      <c r="Q104" s="16"/>
    </row>
    <row r="105" customFormat="false" ht="15" hidden="false" customHeight="false" outlineLevel="0" collapsed="false">
      <c r="A105" s="1"/>
      <c r="B105" s="14" t="str">
        <f aca="false">IF($C105="","","CAND-2027-"&amp;TEXT(ROW()-8,"000"))</f>
        <v/>
      </c>
      <c r="C105" s="16"/>
      <c r="D105" s="16"/>
      <c r="E105" s="16"/>
      <c r="F105" s="17"/>
      <c r="G105" s="17"/>
      <c r="H105" s="18"/>
      <c r="I105" s="19"/>
      <c r="J105" s="17"/>
      <c r="K105" s="18"/>
      <c r="L105" s="21" t="str">
        <f aca="false">IF(OR($C105="",$H105=""),"",Paramètres!$B$7-$H105)</f>
        <v/>
      </c>
      <c r="M105" s="20" t="str">
        <f aca="false">IF($C105="","",IF(AND(OR($J105="Envoyée",$J105="Relancée"),$L105&lt;&gt;"",$L105&gt;=Paramètres!$D$7),"À relancer","—"))</f>
        <v/>
      </c>
      <c r="N105" s="16"/>
      <c r="O105" s="16"/>
      <c r="P105" s="16"/>
      <c r="Q105" s="16"/>
    </row>
    <row r="106" customFormat="false" ht="15" hidden="false" customHeight="false" outlineLevel="0" collapsed="false">
      <c r="A106" s="1"/>
      <c r="B106" s="14" t="str">
        <f aca="false">IF($C106="","","CAND-2027-"&amp;TEXT(ROW()-8,"000"))</f>
        <v/>
      </c>
      <c r="C106" s="16"/>
      <c r="D106" s="16"/>
      <c r="E106" s="16"/>
      <c r="F106" s="17"/>
      <c r="G106" s="17"/>
      <c r="H106" s="18"/>
      <c r="I106" s="19"/>
      <c r="J106" s="17"/>
      <c r="K106" s="18"/>
      <c r="L106" s="21" t="str">
        <f aca="false">IF(OR($C106="",$H106=""),"",Paramètres!$B$7-$H106)</f>
        <v/>
      </c>
      <c r="M106" s="20" t="str">
        <f aca="false">IF($C106="","",IF(AND(OR($J106="Envoyée",$J106="Relancée"),$L106&lt;&gt;"",$L106&gt;=Paramètres!$D$7),"À relancer","—"))</f>
        <v/>
      </c>
      <c r="N106" s="16"/>
      <c r="O106" s="16"/>
      <c r="P106" s="16"/>
      <c r="Q106" s="16"/>
    </row>
    <row r="107" customFormat="false" ht="15" hidden="false" customHeight="false" outlineLevel="0" collapsed="false">
      <c r="A107" s="1"/>
      <c r="B107" s="14" t="str">
        <f aca="false">IF($C107="","","CAND-2027-"&amp;TEXT(ROW()-8,"000"))</f>
        <v/>
      </c>
      <c r="C107" s="16"/>
      <c r="D107" s="16"/>
      <c r="E107" s="16"/>
      <c r="F107" s="17"/>
      <c r="G107" s="17"/>
      <c r="H107" s="18"/>
      <c r="I107" s="19"/>
      <c r="J107" s="17"/>
      <c r="K107" s="18"/>
      <c r="L107" s="21" t="str">
        <f aca="false">IF(OR($C107="",$H107=""),"",Paramètres!$B$7-$H107)</f>
        <v/>
      </c>
      <c r="M107" s="20" t="str">
        <f aca="false">IF($C107="","",IF(AND(OR($J107="Envoyée",$J107="Relancée"),$L107&lt;&gt;"",$L107&gt;=Paramètres!$D$7),"À relancer","—"))</f>
        <v/>
      </c>
      <c r="N107" s="16"/>
      <c r="O107" s="16"/>
      <c r="P107" s="16"/>
      <c r="Q107" s="16"/>
    </row>
    <row r="108" customFormat="false" ht="15" hidden="false" customHeight="false" outlineLevel="0" collapsed="false">
      <c r="A108" s="1"/>
      <c r="B108" s="14" t="str">
        <f aca="false">IF($C108="","","CAND-2027-"&amp;TEXT(ROW()-8,"000"))</f>
        <v/>
      </c>
      <c r="C108" s="16"/>
      <c r="D108" s="16"/>
      <c r="E108" s="16"/>
      <c r="F108" s="17"/>
      <c r="G108" s="17"/>
      <c r="H108" s="18"/>
      <c r="I108" s="19"/>
      <c r="J108" s="17"/>
      <c r="K108" s="18"/>
      <c r="L108" s="21" t="str">
        <f aca="false">IF(OR($C108="",$H108=""),"",Paramètres!$B$7-$H108)</f>
        <v/>
      </c>
      <c r="M108" s="20" t="str">
        <f aca="false">IF($C108="","",IF(AND(OR($J108="Envoyée",$J108="Relancée"),$L108&lt;&gt;"",$L108&gt;=Paramètres!$D$7),"À relancer","—"))</f>
        <v/>
      </c>
      <c r="N108" s="16"/>
      <c r="O108" s="16"/>
      <c r="P108" s="16"/>
      <c r="Q108" s="16"/>
    </row>
  </sheetData>
  <autoFilter ref="B8:Q108"/>
  <mergeCells count="4">
    <mergeCell ref="N2:O2"/>
    <mergeCell ref="P2:Q2"/>
    <mergeCell ref="N3:O4"/>
    <mergeCell ref="P3:Q4"/>
  </mergeCells>
  <conditionalFormatting sqref="B9:Q108">
    <cfRule type="expression" priority="2" aboveAverage="0" equalAverage="0" bottom="0" percent="0" rank="0" text="" dxfId="16">
      <formula>AND(MOD(ROW(),2)=1,$C9&lt;&gt;"")</formula>
    </cfRule>
  </conditionalFormatting>
  <conditionalFormatting sqref="J9:J108">
    <cfRule type="expression" priority="3" aboveAverage="0" equalAverage="0" bottom="0" percent="0" rank="0" text="" dxfId="17">
      <formula>$J9="À envoyer"</formula>
    </cfRule>
    <cfRule type="expression" priority="4" aboveAverage="0" equalAverage="0" bottom="0" percent="0" rank="0" text="" dxfId="18">
      <formula>$J9="Envoyée"</formula>
    </cfRule>
    <cfRule type="expression" priority="5" aboveAverage="0" equalAverage="0" bottom="0" percent="0" rank="0" text="" dxfId="19">
      <formula>$J9="Relancée"</formula>
    </cfRule>
    <cfRule type="expression" priority="6" aboveAverage="0" equalAverage="0" bottom="0" percent="0" rank="0" text="" dxfId="20">
      <formula>$J9="Entretien"</formula>
    </cfRule>
    <cfRule type="expression" priority="7" aboveAverage="0" equalAverage="0" bottom="0" percent="0" rank="0" text="" dxfId="21">
      <formula>$J9="Offre reçue"</formula>
    </cfRule>
    <cfRule type="expression" priority="8" aboveAverage="0" equalAverage="0" bottom="0" percent="0" rank="0" text="" dxfId="22">
      <formula>$J9="Acceptée"</formula>
    </cfRule>
    <cfRule type="expression" priority="9" aboveAverage="0" equalAverage="0" bottom="0" percent="0" rank="0" text="" dxfId="23">
      <formula>$J9="Refusée"</formula>
    </cfRule>
    <cfRule type="expression" priority="10" aboveAverage="0" equalAverage="0" bottom="0" percent="0" rank="0" text="" dxfId="24">
      <formula>$J9="Sans suite"</formula>
    </cfRule>
  </conditionalFormatting>
  <conditionalFormatting sqref="M9:M108">
    <cfRule type="expression" priority="11" aboveAverage="0" equalAverage="0" bottom="0" percent="0" rank="0" text="" dxfId="23">
      <formula>$M9="À relancer"</formula>
    </cfRule>
  </conditionalFormatting>
  <conditionalFormatting sqref="K9:K108">
    <cfRule type="expression" priority="12" aboveAverage="0" equalAverage="0" bottom="0" percent="0" rank="0" text="" dxfId="21">
      <formula>AND($K9&lt;&gt;"",$K9&gt;=Paramètres!$B$7)</formula>
    </cfRule>
  </conditionalFormatting>
  <dataValidations count="3">
    <dataValidation allowBlank="true" error="Choisissez une valeur dans la liste." errorStyle="stop" errorTitle="Valeur non valide" operator="between" showDropDown="false" showErrorMessage="true" showInputMessage="false" sqref="F9:F108" type="list">
      <formula1>Paramètres!$B$12:$B$21</formula1>
      <formula2>0</formula2>
    </dataValidation>
    <dataValidation allowBlank="true" error="Choisissez une valeur dans la liste." errorStyle="stop" errorTitle="Valeur non valide" operator="between" showDropDown="false" showErrorMessage="true" showInputMessage="false" sqref="G9:G108" type="list">
      <formula1>Paramètres!$C$12:$C$17</formula1>
      <formula2>0</formula2>
    </dataValidation>
    <dataValidation allowBlank="true" error="Choisissez une valeur dans la liste." errorStyle="stop" errorTitle="Valeur non valide" operator="between" showDropDown="false" showErrorMessage="true" showInputMessage="false" sqref="J9:J108" type="list">
      <formula1>Paramètres!$D$12:$D$19</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C6BF0"/>
    <pageSetUpPr fitToPage="true"/>
  </sheetPr>
  <dimension ref="A1:L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5"/>
    <col collapsed="false" customWidth="true" hidden="false" outlineLevel="0" max="3" min="3" style="0" width="9"/>
    <col collapsed="false" customWidth="true" hidden="false" outlineLevel="0" max="4" min="4" style="0" width="2"/>
    <col collapsed="false" customWidth="true" hidden="false" outlineLevel="0" max="5" min="5" style="0" width="15"/>
    <col collapsed="false" customWidth="true" hidden="false" outlineLevel="0" max="6" min="6" style="0" width="9"/>
    <col collapsed="false" customWidth="true" hidden="false" outlineLevel="0" max="7" min="7" style="0" width="2"/>
    <col collapsed="false" customWidth="true" hidden="false" outlineLevel="0" max="8" min="8" style="0" width="15"/>
    <col collapsed="false" customWidth="true" hidden="false" outlineLevel="0" max="9" min="9" style="0" width="9"/>
    <col collapsed="false" customWidth="true" hidden="false" outlineLevel="0" max="10" min="10" style="0" width="2"/>
    <col collapsed="false" customWidth="true" hidden="false" outlineLevel="0" max="11" min="11" style="0" width="13"/>
    <col collapsed="false" customWidth="true" hidden="false" outlineLevel="0" max="12" min="12" style="0" width="9"/>
  </cols>
  <sheetData>
    <row r="1" customFormat="false" ht="15" hidden="false" customHeight="false" outlineLevel="0" collapsed="false">
      <c r="A1" s="1"/>
    </row>
    <row r="2" customFormat="false" ht="15" hidden="false" customHeight="false" outlineLevel="0" collapsed="false">
      <c r="A2" s="1"/>
      <c r="B2" s="2" t="s">
        <v>125</v>
      </c>
    </row>
    <row r="3" customFormat="false" ht="30" hidden="false" customHeight="true" outlineLevel="0" collapsed="false">
      <c r="A3" s="1"/>
      <c r="B3" s="4" t="s">
        <v>126</v>
      </c>
    </row>
    <row r="4" customFormat="false" ht="15" hidden="false" customHeight="false" outlineLevel="0" collapsed="false">
      <c r="A4" s="1"/>
      <c r="B4" s="7" t="s">
        <v>127</v>
      </c>
    </row>
    <row r="5" customFormat="false" ht="15" hidden="false" customHeight="false" outlineLevel="0" collapsed="false">
      <c r="A5" s="1"/>
    </row>
    <row r="6" customFormat="false" ht="16.5" hidden="false" customHeight="true" outlineLevel="0" collapsed="false">
      <c r="A6" s="1"/>
      <c r="B6" s="23" t="s">
        <v>1</v>
      </c>
      <c r="C6" s="23"/>
      <c r="E6" s="24" t="s">
        <v>128</v>
      </c>
      <c r="F6" s="24"/>
      <c r="H6" s="25" t="s">
        <v>129</v>
      </c>
      <c r="I6" s="25"/>
      <c r="K6" s="26" t="s">
        <v>130</v>
      </c>
      <c r="L6" s="26"/>
    </row>
    <row r="7" customFormat="false" ht="15" hidden="false" customHeight="false" outlineLevel="0" collapsed="false">
      <c r="A7" s="1"/>
      <c r="B7" s="27" t="n">
        <f aca="false">COUNTA('Suivi des candidatures'!$C$9:$C$108)</f>
        <v>18</v>
      </c>
      <c r="C7" s="27"/>
      <c r="E7" s="28" t="n">
        <f aca="false">(COUNTIF('Suivi des candidatures'!$J$9:$J$108,"Entretien")+COUNTIF('Suivi des candidatures'!$J$9:$J$108,"Offre reçue")+COUNTIF('Suivi des candidatures'!$J$9:$J$108,"Acceptée")+COUNTIF('Suivi des candidatures'!$J$9:$J$108,"Refusée"))</f>
        <v>8</v>
      </c>
      <c r="F7" s="28"/>
      <c r="H7" s="29" t="n">
        <f aca="false">(COUNTIF('Suivi des candidatures'!$J$9:$J$108,"Entretien")+COUNTIF('Suivi des candidatures'!$J$9:$J$108,"Offre reçue")+COUNTIF('Suivi des candidatures'!$J$9:$J$108,"Acceptée"))</f>
        <v>5</v>
      </c>
      <c r="I7" s="29"/>
      <c r="K7" s="30" t="n">
        <f aca="false">(COUNTIF('Suivi des candidatures'!$J$9:$J$108,"Offre reçue")+COUNTIF('Suivi des candidatures'!$J$9:$J$108,"Acceptée"))</f>
        <v>2</v>
      </c>
      <c r="L7" s="30"/>
    </row>
    <row r="8" customFormat="false" ht="15" hidden="false" customHeight="false" outlineLevel="0" collapsed="false">
      <c r="A8" s="1"/>
      <c r="B8" s="27"/>
      <c r="C8" s="27"/>
      <c r="E8" s="28"/>
      <c r="F8" s="28"/>
      <c r="H8" s="29"/>
      <c r="I8" s="29"/>
      <c r="K8" s="30"/>
      <c r="L8" s="30"/>
    </row>
    <row r="9" customFormat="false" ht="15" hidden="false" customHeight="false" outlineLevel="0" collapsed="false">
      <c r="A9" s="1"/>
    </row>
    <row r="10" customFormat="false" ht="16.5" hidden="false" customHeight="true" outlineLevel="0" collapsed="false">
      <c r="A10" s="1"/>
      <c r="B10" s="24" t="s">
        <v>131</v>
      </c>
      <c r="C10" s="24"/>
      <c r="E10" s="25" t="s">
        <v>132</v>
      </c>
      <c r="F10" s="25"/>
      <c r="H10" s="31" t="s">
        <v>2</v>
      </c>
      <c r="I10" s="31"/>
      <c r="K10" s="32" t="s">
        <v>133</v>
      </c>
      <c r="L10" s="32"/>
    </row>
    <row r="11" customFormat="false" ht="15" hidden="false" customHeight="false" outlineLevel="0" collapsed="false">
      <c r="A11" s="1"/>
      <c r="B11" s="33" t="n">
        <f aca="false">IFERROR((COUNTIF('Suivi des candidatures'!$J$9:$J$108,"Entretien")+COUNTIF('Suivi des candidatures'!$J$9:$J$108,"Offre reçue")+COUNTIF('Suivi des candidatures'!$J$9:$J$108,"Acceptée")+COUNTIF('Suivi des candidatures'!$J$9:$J$108,"Refusée"))/(COUNTIF('Suivi des candidatures'!$J$9:$J$108,"Envoyée")+COUNTIF('Suivi des candidatures'!$J$9:$J$108,"Relancée")+COUNTIF('Suivi des candidatures'!$J$9:$J$108,"Entretien")+COUNTIF('Suivi des candidatures'!$J$9:$J$108,"Offre reçue")+COUNTIF('Suivi des candidatures'!$J$9:$J$108,"Acceptée")+COUNTIF('Suivi des candidatures'!$J$9:$J$108,"Refusée")+COUNTIF('Suivi des candidatures'!$J$9:$J$108,"Sans suite")),0)</f>
        <v>0.470588235294118</v>
      </c>
      <c r="C11" s="33"/>
      <c r="E11" s="34" t="n">
        <f aca="false">IFERROR((COUNTIF('Suivi des candidatures'!$J$9:$J$108,"Entretien")+COUNTIF('Suivi des candidatures'!$J$9:$J$108,"Offre reçue")+COUNTIF('Suivi des candidatures'!$J$9:$J$108,"Acceptée"))/(COUNTIF('Suivi des candidatures'!$J$9:$J$108,"Envoyée")+COUNTIF('Suivi des candidatures'!$J$9:$J$108,"Relancée")+COUNTIF('Suivi des candidatures'!$J$9:$J$108,"Entretien")+COUNTIF('Suivi des candidatures'!$J$9:$J$108,"Offre reçue")+COUNTIF('Suivi des candidatures'!$J$9:$J$108,"Acceptée")+COUNTIF('Suivi des candidatures'!$J$9:$J$108,"Refusée")+COUNTIF('Suivi des candidatures'!$J$9:$J$108,"Sans suite")),0)</f>
        <v>0.294117647058824</v>
      </c>
      <c r="F11" s="34"/>
      <c r="H11" s="35" t="n">
        <f aca="false">COUNTIF('Suivi des candidatures'!$M$9:$M$108,"À relancer")</f>
        <v>6</v>
      </c>
      <c r="I11" s="35"/>
      <c r="K11" s="36" t="n">
        <f aca="false">COUNTIF('Suivi des candidatures'!$J$9:$J$108,"Acceptée")</f>
        <v>1</v>
      </c>
      <c r="L11" s="36"/>
    </row>
    <row r="12" customFormat="false" ht="15" hidden="false" customHeight="false" outlineLevel="0" collapsed="false">
      <c r="A12" s="1"/>
      <c r="B12" s="33"/>
      <c r="C12" s="33"/>
      <c r="E12" s="34"/>
      <c r="F12" s="34"/>
      <c r="H12" s="35"/>
      <c r="I12" s="35"/>
      <c r="K12" s="36"/>
      <c r="L12" s="36"/>
    </row>
    <row r="13" customFormat="false" ht="15" hidden="false" customHeight="false" outlineLevel="0" collapsed="false">
      <c r="A13" s="1"/>
    </row>
    <row r="14" customFormat="false" ht="15" hidden="false" customHeight="false" outlineLevel="0" collapsed="false">
      <c r="A14" s="1"/>
    </row>
    <row r="15" customFormat="false" ht="15" hidden="false" customHeight="false" outlineLevel="0" collapsed="false">
      <c r="A15" s="1"/>
      <c r="B15" s="37" t="s">
        <v>134</v>
      </c>
      <c r="E15" s="37" t="s">
        <v>135</v>
      </c>
      <c r="H15" s="37" t="s">
        <v>136</v>
      </c>
      <c r="K15" s="37" t="s">
        <v>137</v>
      </c>
    </row>
    <row r="16" customFormat="false" ht="15" hidden="false" customHeight="false" outlineLevel="0" collapsed="false">
      <c r="A16" s="1"/>
      <c r="B16" s="38" t="s">
        <v>138</v>
      </c>
      <c r="C16" s="38" t="s">
        <v>139</v>
      </c>
      <c r="E16" s="38" t="s">
        <v>16</v>
      </c>
      <c r="F16" s="38" t="s">
        <v>140</v>
      </c>
      <c r="H16" s="38" t="s">
        <v>12</v>
      </c>
      <c r="I16" s="38" t="s">
        <v>140</v>
      </c>
      <c r="K16" s="38" t="s">
        <v>141</v>
      </c>
      <c r="L16" s="38" t="s">
        <v>140</v>
      </c>
    </row>
    <row r="17" customFormat="false" ht="15" hidden="false" customHeight="false" outlineLevel="0" collapsed="false">
      <c r="A17" s="1"/>
      <c r="B17" s="16" t="s">
        <v>142</v>
      </c>
      <c r="C17" s="39" t="n">
        <f aca="false">(COUNTIF('Suivi des candidatures'!$J$9:$J$108,"Envoyée")+COUNTIF('Suivi des candidatures'!$J$9:$J$108,"Relancée")+COUNTIF('Suivi des candidatures'!$J$9:$J$108,"Entretien")+COUNTIF('Suivi des candidatures'!$J$9:$J$108,"Offre reçue")+COUNTIF('Suivi des candidatures'!$J$9:$J$108,"Acceptée")+COUNTIF('Suivi des candidatures'!$J$9:$J$108,"Refusée")+COUNTIF('Suivi des candidatures'!$J$9:$J$108,"Sans suite"))</f>
        <v>17</v>
      </c>
      <c r="E17" s="16" t="s">
        <v>120</v>
      </c>
      <c r="F17" s="40" t="n">
        <f aca="false">COUNTIF('Suivi des candidatures'!$J$9:$J$108,$E17)</f>
        <v>1</v>
      </c>
      <c r="H17" s="16" t="s">
        <v>27</v>
      </c>
      <c r="I17" s="40" t="n">
        <f aca="false">COUNTIF('Suivi des candidatures'!$F$9:$F$108,$H17)</f>
        <v>4</v>
      </c>
      <c r="K17" s="16" t="s">
        <v>143</v>
      </c>
      <c r="L17" s="40" t="n">
        <f aca="false">COUNTIFS('Suivi des candidatures'!$H$9:$H$108,"&gt;="&amp;DATE(2027,1,1),'Suivi des candidatures'!$H$9:$H$108,"&lt;"&amp;DATE(2027,1+1,1))</f>
        <v>4</v>
      </c>
    </row>
    <row r="18" customFormat="false" ht="15" hidden="false" customHeight="false" outlineLevel="0" collapsed="false">
      <c r="A18" s="1"/>
      <c r="B18" s="41" t="s">
        <v>144</v>
      </c>
      <c r="C18" s="42" t="n">
        <f aca="false">(COUNTIF('Suivi des candidatures'!$J$9:$J$108,"Entretien")+COUNTIF('Suivi des candidatures'!$J$9:$J$108,"Offre reçue")+COUNTIF('Suivi des candidatures'!$J$9:$J$108,"Acceptée")+COUNTIF('Suivi des candidatures'!$J$9:$J$108,"Refusée"))</f>
        <v>8</v>
      </c>
      <c r="E18" s="41" t="s">
        <v>81</v>
      </c>
      <c r="F18" s="43" t="n">
        <f aca="false">COUNTIF('Suivi des candidatures'!$J$9:$J$108,$E18)</f>
        <v>5</v>
      </c>
      <c r="H18" s="41" t="s">
        <v>52</v>
      </c>
      <c r="I18" s="43" t="n">
        <f aca="false">COUNTIF('Suivi des candidatures'!$F$9:$F$108,$H18)</f>
        <v>3</v>
      </c>
      <c r="K18" s="41" t="s">
        <v>145</v>
      </c>
      <c r="L18" s="43" t="n">
        <f aca="false">COUNTIFS('Suivi des candidatures'!$H$9:$H$108,"&gt;="&amp;DATE(2027,2,1),'Suivi des candidatures'!$H$9:$H$108,"&lt;"&amp;DATE(2027,2+1,1))</f>
        <v>9</v>
      </c>
    </row>
    <row r="19" customFormat="false" ht="15" hidden="false" customHeight="false" outlineLevel="0" collapsed="false">
      <c r="A19" s="1"/>
      <c r="B19" s="16" t="s">
        <v>146</v>
      </c>
      <c r="C19" s="39" t="n">
        <f aca="false">(COUNTIF('Suivi des candidatures'!$J$9:$J$108,"Entretien")+COUNTIF('Suivi des candidatures'!$J$9:$J$108,"Offre reçue")+COUNTIF('Suivi des candidatures'!$J$9:$J$108,"Acceptée"))</f>
        <v>5</v>
      </c>
      <c r="E19" s="16" t="s">
        <v>73</v>
      </c>
      <c r="F19" s="40" t="n">
        <f aca="false">COUNTIF('Suivi des candidatures'!$J$9:$J$108,$E19)</f>
        <v>2</v>
      </c>
      <c r="H19" s="16" t="s">
        <v>36</v>
      </c>
      <c r="I19" s="40" t="n">
        <f aca="false">COUNTIF('Suivi des candidatures'!$F$9:$F$108,$H19)</f>
        <v>2</v>
      </c>
      <c r="K19" s="16" t="s">
        <v>147</v>
      </c>
      <c r="L19" s="40" t="n">
        <f aca="false">COUNTIFS('Suivi des candidatures'!$H$9:$H$108,"&gt;="&amp;DATE(2027,3,1),'Suivi des candidatures'!$H$9:$H$108,"&lt;"&amp;DATE(2027,3+1,1))</f>
        <v>4</v>
      </c>
    </row>
    <row r="20" customFormat="false" ht="15" hidden="false" customHeight="false" outlineLevel="0" collapsed="false">
      <c r="A20" s="1"/>
      <c r="B20" s="41" t="s">
        <v>148</v>
      </c>
      <c r="C20" s="42" t="n">
        <f aca="false">(COUNTIF('Suivi des candidatures'!$J$9:$J$108,"Offre reçue")+COUNTIF('Suivi des candidatures'!$J$9:$J$108,"Acceptée"))</f>
        <v>2</v>
      </c>
      <c r="E20" s="41" t="s">
        <v>37</v>
      </c>
      <c r="F20" s="43" t="n">
        <f aca="false">COUNTIF('Suivi des candidatures'!$J$9:$J$108,$E20)</f>
        <v>3</v>
      </c>
      <c r="H20" s="41" t="s">
        <v>45</v>
      </c>
      <c r="I20" s="43" t="n">
        <f aca="false">COUNTIF('Suivi des candidatures'!$F$9:$F$108,$H20)</f>
        <v>2</v>
      </c>
      <c r="K20" s="41" t="s">
        <v>149</v>
      </c>
      <c r="L20" s="43" t="n">
        <f aca="false">COUNTIFS('Suivi des candidatures'!$H$9:$H$108,"&gt;="&amp;DATE(2027,4,1),'Suivi des candidatures'!$H$9:$H$108,"&lt;"&amp;DATE(2027,4+1,1))</f>
        <v>0</v>
      </c>
    </row>
    <row r="21" customFormat="false" ht="15" hidden="false" customHeight="false" outlineLevel="0" collapsed="false">
      <c r="A21" s="1"/>
      <c r="B21" s="16" t="s">
        <v>104</v>
      </c>
      <c r="C21" s="39" t="n">
        <f aca="false">COUNTIF('Suivi des candidatures'!$J$9:$J$108,"Acceptée")</f>
        <v>1</v>
      </c>
      <c r="E21" s="16" t="s">
        <v>59</v>
      </c>
      <c r="F21" s="40" t="n">
        <f aca="false">COUNTIF('Suivi des candidatures'!$J$9:$J$108,$E21)</f>
        <v>1</v>
      </c>
      <c r="H21" s="16" t="s">
        <v>80</v>
      </c>
      <c r="I21" s="40" t="n">
        <f aca="false">COUNTIF('Suivi des candidatures'!$F$9:$F$108,$H21)</f>
        <v>1</v>
      </c>
      <c r="K21" s="16" t="s">
        <v>150</v>
      </c>
      <c r="L21" s="40" t="n">
        <f aca="false">COUNTIFS('Suivi des candidatures'!$H$9:$H$108,"&gt;="&amp;DATE(2027,5,1),'Suivi des candidatures'!$H$9:$H$108,"&lt;"&amp;DATE(2027,5+1,1))</f>
        <v>0</v>
      </c>
    </row>
    <row r="22" customFormat="false" ht="15" hidden="false" customHeight="false" outlineLevel="0" collapsed="false">
      <c r="A22" s="1"/>
      <c r="E22" s="41" t="s">
        <v>104</v>
      </c>
      <c r="F22" s="43" t="n">
        <f aca="false">COUNTIF('Suivi des candidatures'!$J$9:$J$108,$E22)</f>
        <v>1</v>
      </c>
      <c r="H22" s="41" t="s">
        <v>66</v>
      </c>
      <c r="I22" s="43" t="n">
        <f aca="false">COUNTIF('Suivi des candidatures'!$F$9:$F$108,$H22)</f>
        <v>2</v>
      </c>
      <c r="K22" s="41" t="s">
        <v>151</v>
      </c>
      <c r="L22" s="43" t="n">
        <f aca="false">COUNTIFS('Suivi des candidatures'!$H$9:$H$108,"&gt;="&amp;DATE(2027,6,1),'Suivi des candidatures'!$H$9:$H$108,"&lt;"&amp;DATE(2027,6+1,1))</f>
        <v>0</v>
      </c>
    </row>
    <row r="23" customFormat="false" ht="15" hidden="false" customHeight="false" outlineLevel="0" collapsed="false">
      <c r="A23" s="1"/>
      <c r="E23" s="16" t="s">
        <v>29</v>
      </c>
      <c r="F23" s="40" t="n">
        <f aca="false">COUNTIF('Suivi des candidatures'!$J$9:$J$108,$E23)</f>
        <v>3</v>
      </c>
      <c r="H23" s="16" t="s">
        <v>94</v>
      </c>
      <c r="I23" s="40" t="n">
        <f aca="false">COUNTIF('Suivi des candidatures'!$F$9:$F$108,$H23)</f>
        <v>1</v>
      </c>
    </row>
    <row r="24" customFormat="false" ht="15" hidden="false" customHeight="false" outlineLevel="0" collapsed="false">
      <c r="A24" s="1"/>
      <c r="E24" s="41" t="s">
        <v>46</v>
      </c>
      <c r="F24" s="43" t="n">
        <f aca="false">COUNTIF('Suivi des candidatures'!$J$9:$J$108,$E24)</f>
        <v>2</v>
      </c>
      <c r="H24" s="41" t="s">
        <v>89</v>
      </c>
      <c r="I24" s="43" t="n">
        <f aca="false">COUNTIF('Suivi des candidatures'!$F$9:$F$108,$H24)</f>
        <v>2</v>
      </c>
    </row>
    <row r="25" customFormat="false" ht="15" hidden="false" customHeight="false" outlineLevel="0" collapsed="false">
      <c r="A25" s="1"/>
      <c r="H25" s="16" t="s">
        <v>72</v>
      </c>
      <c r="I25" s="40" t="n">
        <f aca="false">COUNTIF('Suivi des candidatures'!$F$9:$F$108,$H25)</f>
        <v>1</v>
      </c>
    </row>
    <row r="26" customFormat="false" ht="15" hidden="false" customHeight="false" outlineLevel="0" collapsed="false">
      <c r="A26" s="1"/>
      <c r="H26" s="41" t="s">
        <v>152</v>
      </c>
      <c r="I26" s="43" t="n">
        <f aca="false">COUNTIF('Suivi des candidatures'!$F$9:$F$108,$H26)</f>
        <v>0</v>
      </c>
    </row>
    <row r="27" customFormat="false" ht="15" hidden="false" customHeight="false" outlineLevel="0" collapsed="false">
      <c r="A27" s="1"/>
    </row>
    <row r="28" customFormat="false" ht="15" hidden="false" customHeight="false" outlineLevel="0" collapsed="false">
      <c r="A28" s="1"/>
    </row>
    <row r="29" customFormat="false" ht="15" hidden="false" customHeight="false" outlineLevel="0" collapsed="false">
      <c r="A29" s="1"/>
    </row>
    <row r="30" customFormat="false" ht="15" hidden="false" customHeight="false" outlineLevel="0" collapsed="false">
      <c r="A30" s="1"/>
    </row>
    <row r="31" customFormat="false" ht="15" hidden="false" customHeight="false" outlineLevel="0" collapsed="false">
      <c r="A31" s="1"/>
    </row>
    <row r="32" customFormat="false" ht="15" hidden="false" customHeight="false" outlineLevel="0" collapsed="false">
      <c r="A32" s="1"/>
    </row>
    <row r="33" customFormat="false" ht="15" hidden="false" customHeight="false" outlineLevel="0" collapsed="false">
      <c r="A33" s="1"/>
    </row>
    <row r="34" customFormat="false" ht="15" hidden="false" customHeight="false" outlineLevel="0" collapsed="false">
      <c r="A34" s="1"/>
    </row>
    <row r="35" customFormat="false" ht="15" hidden="false" customHeight="false" outlineLevel="0" collapsed="false">
      <c r="A35" s="1"/>
    </row>
    <row r="36" customFormat="false" ht="15" hidden="false" customHeight="false" outlineLevel="0" collapsed="false">
      <c r="A36" s="1"/>
    </row>
    <row r="37" customFormat="false" ht="15" hidden="false" customHeight="false" outlineLevel="0" collapsed="false">
      <c r="A37" s="1"/>
    </row>
    <row r="38" customFormat="false" ht="15" hidden="false" customHeight="false" outlineLevel="0" collapsed="false">
      <c r="A38" s="1"/>
    </row>
    <row r="39" customFormat="false" ht="15" hidden="false" customHeight="false" outlineLevel="0" collapsed="false">
      <c r="A39" s="1"/>
    </row>
    <row r="40" customFormat="false" ht="15" hidden="false" customHeight="false" outlineLevel="0" collapsed="false">
      <c r="A40" s="1"/>
    </row>
    <row r="41" customFormat="false" ht="15" hidden="false" customHeight="false" outlineLevel="0" collapsed="false">
      <c r="A41" s="1"/>
    </row>
    <row r="42" customFormat="false" ht="15" hidden="false" customHeight="false" outlineLevel="0" collapsed="false">
      <c r="A42" s="1"/>
    </row>
    <row r="43" customFormat="false" ht="15" hidden="false" customHeight="false" outlineLevel="0" collapsed="false">
      <c r="A43" s="1"/>
    </row>
    <row r="44" customFormat="false" ht="15" hidden="false" customHeight="false" outlineLevel="0" collapsed="false">
      <c r="A44" s="1"/>
    </row>
    <row r="45" customFormat="false" ht="15" hidden="false" customHeight="false" outlineLevel="0" collapsed="false">
      <c r="A45" s="1"/>
    </row>
    <row r="46" customFormat="false" ht="15" hidden="false" customHeight="false" outlineLevel="0" collapsed="false">
      <c r="A46" s="1"/>
    </row>
    <row r="47" customFormat="false" ht="15" hidden="false" customHeight="false" outlineLevel="0" collapsed="false">
      <c r="A47" s="1"/>
    </row>
    <row r="48" customFormat="false" ht="15" hidden="false" customHeight="false" outlineLevel="0" collapsed="false">
      <c r="A48" s="1"/>
    </row>
    <row r="49" customFormat="false" ht="15" hidden="false" customHeight="false" outlineLevel="0" collapsed="false">
      <c r="A49" s="1"/>
    </row>
    <row r="50" customFormat="false" ht="15" hidden="false" customHeight="false" outlineLevel="0" collapsed="false">
      <c r="A50" s="1"/>
    </row>
    <row r="51" customFormat="false" ht="15" hidden="false" customHeight="false" outlineLevel="0" collapsed="false">
      <c r="A51" s="1"/>
    </row>
    <row r="52" customFormat="false" ht="15" hidden="false" customHeight="false" outlineLevel="0" collapsed="false">
      <c r="A52" s="1"/>
    </row>
    <row r="53" customFormat="false" ht="15" hidden="false" customHeight="false" outlineLevel="0" collapsed="false">
      <c r="A53" s="1"/>
    </row>
    <row r="54" customFormat="false" ht="15" hidden="false" customHeight="false" outlineLevel="0" collapsed="false">
      <c r="A54" s="1"/>
    </row>
    <row r="55" customFormat="false" ht="15" hidden="false" customHeight="false" outlineLevel="0" collapsed="false">
      <c r="A55" s="1"/>
    </row>
    <row r="56" customFormat="false" ht="15" hidden="false" customHeight="false" outlineLevel="0" collapsed="false">
      <c r="A56" s="1"/>
    </row>
    <row r="57" customFormat="false" ht="15" hidden="false" customHeight="false" outlineLevel="0" collapsed="false">
      <c r="A57" s="1"/>
    </row>
    <row r="58" customFormat="false" ht="15" hidden="false" customHeight="false" outlineLevel="0" collapsed="false">
      <c r="A58" s="1"/>
    </row>
    <row r="59" customFormat="false" ht="15" hidden="false" customHeight="false" outlineLevel="0" collapsed="false">
      <c r="A59" s="1"/>
    </row>
    <row r="60" customFormat="false" ht="15" hidden="false" customHeight="false" outlineLevel="0" collapsed="false">
      <c r="A60" s="1"/>
    </row>
  </sheetData>
  <mergeCells count="16">
    <mergeCell ref="B6:C6"/>
    <mergeCell ref="E6:F6"/>
    <mergeCell ref="H6:I6"/>
    <mergeCell ref="K6:L6"/>
    <mergeCell ref="B7:C8"/>
    <mergeCell ref="E7:F8"/>
    <mergeCell ref="H7:I8"/>
    <mergeCell ref="K7:L8"/>
    <mergeCell ref="B10:C10"/>
    <mergeCell ref="E10:F10"/>
    <mergeCell ref="H10:I10"/>
    <mergeCell ref="K10:L10"/>
    <mergeCell ref="B11:C12"/>
    <mergeCell ref="E11:F12"/>
    <mergeCell ref="H11:I12"/>
    <mergeCell ref="K11:L1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A6274"/>
    <pageSetUpPr fitToPage="false"/>
  </sheetPr>
  <dimension ref="A1:K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4" min="2" style="0" width="24"/>
    <col collapsed="false" customWidth="true" hidden="false" outlineLevel="0" max="11" min="5" style="0" width="16"/>
  </cols>
  <sheetData>
    <row r="1" customFormat="false" ht="15" hidden="false" customHeight="false" outlineLevel="0" collapsed="false">
      <c r="A1" s="1"/>
    </row>
    <row r="2" customFormat="false" ht="15" hidden="false" customHeight="false" outlineLevel="0" collapsed="false">
      <c r="A2" s="1"/>
      <c r="B2" s="2" t="s">
        <v>153</v>
      </c>
    </row>
    <row r="3" customFormat="false" ht="30" hidden="false" customHeight="true" outlineLevel="0" collapsed="false">
      <c r="A3" s="1"/>
      <c r="B3" s="4" t="s">
        <v>154</v>
      </c>
    </row>
    <row r="4" customFormat="false" ht="15" hidden="false" customHeight="false" outlineLevel="0" collapsed="false">
      <c r="A4" s="1"/>
      <c r="B4" s="7" t="s">
        <v>155</v>
      </c>
    </row>
    <row r="5" customFormat="false" ht="15" hidden="false" customHeight="false" outlineLevel="0" collapsed="false">
      <c r="A5" s="1"/>
    </row>
    <row r="6" customFormat="false" ht="15" hidden="false" customHeight="true" outlineLevel="0" collapsed="false">
      <c r="A6" s="1"/>
      <c r="B6" s="44" t="s">
        <v>156</v>
      </c>
      <c r="D6" s="44" t="s">
        <v>157</v>
      </c>
      <c r="F6" s="45" t="s">
        <v>158</v>
      </c>
      <c r="G6" s="45"/>
      <c r="H6" s="45"/>
      <c r="I6" s="45"/>
      <c r="J6" s="45"/>
      <c r="K6" s="45"/>
    </row>
    <row r="7" customFormat="false" ht="15" hidden="false" customHeight="false" outlineLevel="0" collapsed="false">
      <c r="A7" s="1"/>
      <c r="B7" s="46" t="n">
        <v>46461</v>
      </c>
      <c r="D7" s="47" t="n">
        <v>7</v>
      </c>
      <c r="F7" s="45"/>
      <c r="G7" s="45"/>
      <c r="H7" s="45"/>
      <c r="I7" s="45"/>
      <c r="J7" s="45"/>
      <c r="K7" s="45"/>
    </row>
    <row r="8" customFormat="false" ht="15" hidden="false" customHeight="false" outlineLevel="0" collapsed="false">
      <c r="A8" s="1"/>
    </row>
    <row r="9" customFormat="false" ht="15" hidden="false" customHeight="false" outlineLevel="0" collapsed="false">
      <c r="A9" s="1"/>
    </row>
    <row r="10" customFormat="false" ht="15" hidden="false" customHeight="false" outlineLevel="0" collapsed="false">
      <c r="A10" s="1"/>
    </row>
    <row r="11" customFormat="false" ht="24" hidden="false" customHeight="true" outlineLevel="0" collapsed="false">
      <c r="A11" s="1"/>
      <c r="B11" s="48" t="s">
        <v>12</v>
      </c>
      <c r="C11" s="48" t="s">
        <v>159</v>
      </c>
      <c r="D11" s="48" t="s">
        <v>16</v>
      </c>
    </row>
    <row r="12" customFormat="false" ht="15" hidden="false" customHeight="false" outlineLevel="0" collapsed="false">
      <c r="A12" s="1"/>
      <c r="B12" s="16" t="s">
        <v>27</v>
      </c>
      <c r="C12" s="16" t="s">
        <v>28</v>
      </c>
      <c r="D12" s="16" t="s">
        <v>120</v>
      </c>
    </row>
    <row r="13" customFormat="false" ht="15" hidden="false" customHeight="false" outlineLevel="0" collapsed="false">
      <c r="A13" s="1"/>
      <c r="B13" s="41" t="s">
        <v>52</v>
      </c>
      <c r="C13" s="41" t="s">
        <v>53</v>
      </c>
      <c r="D13" s="41" t="s">
        <v>81</v>
      </c>
    </row>
    <row r="14" customFormat="false" ht="15" hidden="false" customHeight="false" outlineLevel="0" collapsed="false">
      <c r="A14" s="1"/>
      <c r="B14" s="16" t="s">
        <v>36</v>
      </c>
      <c r="C14" s="16" t="s">
        <v>100</v>
      </c>
      <c r="D14" s="16" t="s">
        <v>73</v>
      </c>
    </row>
    <row r="15" customFormat="false" ht="15" hidden="false" customHeight="false" outlineLevel="0" collapsed="false">
      <c r="A15" s="1"/>
      <c r="B15" s="41" t="s">
        <v>45</v>
      </c>
      <c r="C15" s="41" t="s">
        <v>160</v>
      </c>
      <c r="D15" s="41" t="s">
        <v>37</v>
      </c>
    </row>
    <row r="16" customFormat="false" ht="15" hidden="false" customHeight="false" outlineLevel="0" collapsed="false">
      <c r="A16" s="1"/>
      <c r="B16" s="16" t="s">
        <v>80</v>
      </c>
      <c r="C16" s="16" t="s">
        <v>161</v>
      </c>
      <c r="D16" s="16" t="s">
        <v>59</v>
      </c>
    </row>
    <row r="17" customFormat="false" ht="15" hidden="false" customHeight="false" outlineLevel="0" collapsed="false">
      <c r="A17" s="1"/>
      <c r="B17" s="41" t="s">
        <v>66</v>
      </c>
      <c r="C17" s="41" t="s">
        <v>110</v>
      </c>
      <c r="D17" s="41" t="s">
        <v>104</v>
      </c>
    </row>
    <row r="18" customFormat="false" ht="15" hidden="false" customHeight="false" outlineLevel="0" collapsed="false">
      <c r="A18" s="1"/>
      <c r="B18" s="16" t="s">
        <v>94</v>
      </c>
      <c r="D18" s="16" t="s">
        <v>29</v>
      </c>
    </row>
    <row r="19" customFormat="false" ht="15" hidden="false" customHeight="false" outlineLevel="0" collapsed="false">
      <c r="A19" s="1"/>
      <c r="B19" s="41" t="s">
        <v>89</v>
      </c>
      <c r="D19" s="41" t="s">
        <v>46</v>
      </c>
    </row>
    <row r="20" customFormat="false" ht="15" hidden="false" customHeight="false" outlineLevel="0" collapsed="false">
      <c r="A20" s="1"/>
      <c r="B20" s="16" t="s">
        <v>72</v>
      </c>
    </row>
    <row r="21" customFormat="false" ht="15" hidden="false" customHeight="false" outlineLevel="0" collapsed="false">
      <c r="A21" s="1"/>
      <c r="B21" s="41" t="s">
        <v>152</v>
      </c>
    </row>
    <row r="22" customFormat="false" ht="15" hidden="false" customHeight="false" outlineLevel="0" collapsed="false">
      <c r="A22" s="1"/>
    </row>
    <row r="23" customFormat="false" ht="15" hidden="false" customHeight="false" outlineLevel="0" collapsed="false">
      <c r="A23" s="1"/>
    </row>
    <row r="24" customFormat="false" ht="15" hidden="false" customHeight="false" outlineLevel="0" collapsed="false">
      <c r="A24" s="1"/>
    </row>
    <row r="25" customFormat="false" ht="15" hidden="false" customHeight="false" outlineLevel="0" collapsed="false">
      <c r="A25" s="1"/>
    </row>
    <row r="26" customFormat="false" ht="15" hidden="false" customHeight="false" outlineLevel="0" collapsed="false">
      <c r="A26" s="1"/>
    </row>
    <row r="27" customFormat="false" ht="15" hidden="false" customHeight="false" outlineLevel="0" collapsed="false">
      <c r="A27" s="1"/>
    </row>
    <row r="28" customFormat="false" ht="15" hidden="false" customHeight="false" outlineLevel="0" collapsed="false">
      <c r="A28" s="1"/>
    </row>
    <row r="29" customFormat="false" ht="15" hidden="false" customHeight="false" outlineLevel="0" collapsed="false">
      <c r="A29" s="1"/>
    </row>
    <row r="30" customFormat="false" ht="15" hidden="false" customHeight="false" outlineLevel="0" collapsed="false">
      <c r="A30" s="1"/>
    </row>
    <row r="31" customFormat="false" ht="15" hidden="false" customHeight="false" outlineLevel="0" collapsed="false">
      <c r="A31" s="1"/>
    </row>
    <row r="32" customFormat="false" ht="15" hidden="false" customHeight="false" outlineLevel="0" collapsed="false">
      <c r="A32" s="1"/>
    </row>
    <row r="33" customFormat="false" ht="15" hidden="false" customHeight="false" outlineLevel="0" collapsed="false">
      <c r="A33" s="1"/>
    </row>
    <row r="34" customFormat="false" ht="15" hidden="false" customHeight="false" outlineLevel="0" collapsed="false">
      <c r="A34" s="1"/>
    </row>
    <row r="35" customFormat="false" ht="15" hidden="false" customHeight="false" outlineLevel="0" collapsed="false">
      <c r="A35" s="1"/>
    </row>
    <row r="36" customFormat="false" ht="15" hidden="false" customHeight="false" outlineLevel="0" collapsed="false">
      <c r="A36" s="1"/>
    </row>
    <row r="37" customFormat="false" ht="15" hidden="false" customHeight="false" outlineLevel="0" collapsed="false">
      <c r="A37" s="1"/>
    </row>
    <row r="38" customFormat="false" ht="15" hidden="false" customHeight="false" outlineLevel="0" collapsed="false">
      <c r="A38" s="1"/>
    </row>
    <row r="39" customFormat="false" ht="15" hidden="false" customHeight="false" outlineLevel="0" collapsed="false">
      <c r="A39" s="1"/>
    </row>
    <row r="40" customFormat="false" ht="15" hidden="false" customHeight="false" outlineLevel="0" collapsed="false">
      <c r="A40" s="1"/>
    </row>
  </sheetData>
  <mergeCells count="1">
    <mergeCell ref="F6:K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A6274"/>
    <pageSetUpPr fitToPage="true"/>
  </sheetPr>
  <dimension ref="A1:C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0"/>
    <col collapsed="false" customWidth="true" hidden="false" outlineLevel="0" max="3" min="3" style="0" width="62"/>
    <col collapsed="false" customWidth="true" hidden="false" outlineLevel="0" max="4" min="4" style="0" width="2.5"/>
  </cols>
  <sheetData>
    <row r="1" customFormat="false" ht="15" hidden="false" customHeight="false" outlineLevel="0" collapsed="false">
      <c r="A1" s="1"/>
    </row>
    <row r="2" customFormat="false" ht="15" hidden="false" customHeight="false" outlineLevel="0" collapsed="false">
      <c r="A2" s="1"/>
      <c r="B2" s="2" t="s">
        <v>162</v>
      </c>
    </row>
    <row r="3" customFormat="false" ht="30" hidden="false" customHeight="true" outlineLevel="0" collapsed="false">
      <c r="A3" s="1"/>
      <c r="B3" s="4" t="s">
        <v>163</v>
      </c>
    </row>
    <row r="4" customFormat="false" ht="15" hidden="false" customHeight="false" outlineLevel="0" collapsed="false">
      <c r="A4" s="1"/>
      <c r="B4" s="7" t="s">
        <v>164</v>
      </c>
    </row>
    <row r="5" customFormat="false" ht="15" hidden="false" customHeight="false" outlineLevel="0" collapsed="false">
      <c r="A5" s="1"/>
    </row>
    <row r="6" customFormat="false" ht="15" hidden="false" customHeight="false" outlineLevel="0" collapsed="false">
      <c r="A6" s="1"/>
      <c r="B6" s="37" t="s">
        <v>165</v>
      </c>
    </row>
    <row r="7" customFormat="false" ht="15" hidden="false" customHeight="true" outlineLevel="0" collapsed="false">
      <c r="A7" s="1"/>
      <c r="B7" s="49" t="s">
        <v>166</v>
      </c>
      <c r="C7" s="49"/>
    </row>
    <row r="8" customFormat="false" ht="15" hidden="false" customHeight="true" outlineLevel="0" collapsed="false">
      <c r="A8" s="1"/>
      <c r="B8" s="49"/>
      <c r="C8" s="49"/>
    </row>
    <row r="9" customFormat="false" ht="15" hidden="false" customHeight="true" outlineLevel="0" collapsed="false">
      <c r="A9" s="1"/>
      <c r="B9" s="49"/>
      <c r="C9" s="49"/>
    </row>
    <row r="10" customFormat="false" ht="15" hidden="false" customHeight="false" outlineLevel="0" collapsed="false">
      <c r="A10" s="1"/>
    </row>
    <row r="11" customFormat="false" ht="15" hidden="false" customHeight="false" outlineLevel="0" collapsed="false">
      <c r="A11" s="1"/>
      <c r="B11" s="37" t="s">
        <v>167</v>
      </c>
    </row>
    <row r="12" customFormat="false" ht="30" hidden="false" customHeight="true" outlineLevel="0" collapsed="false">
      <c r="A12" s="1"/>
      <c r="B12" s="50" t="s">
        <v>3</v>
      </c>
      <c r="C12" s="51" t="s">
        <v>168</v>
      </c>
    </row>
    <row r="13" customFormat="false" ht="30" hidden="false" customHeight="true" outlineLevel="0" collapsed="false">
      <c r="A13" s="1"/>
      <c r="B13" s="50" t="s">
        <v>126</v>
      </c>
      <c r="C13" s="51" t="s">
        <v>169</v>
      </c>
    </row>
    <row r="14" customFormat="false" ht="30" hidden="false" customHeight="true" outlineLevel="0" collapsed="false">
      <c r="A14" s="1"/>
      <c r="B14" s="50" t="s">
        <v>154</v>
      </c>
      <c r="C14" s="51" t="s">
        <v>170</v>
      </c>
    </row>
    <row r="15" customFormat="false" ht="15" hidden="false" customHeight="false" outlineLevel="0" collapsed="false">
      <c r="A15" s="1"/>
    </row>
    <row r="16" customFormat="false" ht="15" hidden="false" customHeight="false" outlineLevel="0" collapsed="false">
      <c r="A16" s="1"/>
      <c r="B16" s="37" t="s">
        <v>171</v>
      </c>
    </row>
    <row r="17" customFormat="false" ht="30" hidden="false" customHeight="true" outlineLevel="0" collapsed="false">
      <c r="A17" s="1"/>
      <c r="B17" s="50" t="s">
        <v>172</v>
      </c>
      <c r="C17" s="51" t="s">
        <v>173</v>
      </c>
    </row>
    <row r="18" customFormat="false" ht="30" hidden="false" customHeight="true" outlineLevel="0" collapsed="false">
      <c r="A18" s="1"/>
      <c r="B18" s="50" t="s">
        <v>174</v>
      </c>
      <c r="C18" s="51" t="s">
        <v>175</v>
      </c>
    </row>
    <row r="19" customFormat="false" ht="30" hidden="false" customHeight="true" outlineLevel="0" collapsed="false">
      <c r="A19" s="1"/>
      <c r="B19" s="50" t="s">
        <v>176</v>
      </c>
      <c r="C19" s="51" t="s">
        <v>177</v>
      </c>
    </row>
    <row r="20" customFormat="false" ht="30" hidden="false" customHeight="true" outlineLevel="0" collapsed="false">
      <c r="A20" s="1"/>
      <c r="B20" s="50" t="s">
        <v>178</v>
      </c>
      <c r="C20" s="51" t="s">
        <v>179</v>
      </c>
    </row>
    <row r="21" customFormat="false" ht="30" hidden="false" customHeight="true" outlineLevel="0" collapsed="false">
      <c r="A21" s="1"/>
      <c r="B21" s="50" t="s">
        <v>180</v>
      </c>
      <c r="C21" s="51" t="s">
        <v>181</v>
      </c>
    </row>
    <row r="22" customFormat="false" ht="15" hidden="false" customHeight="false" outlineLevel="0" collapsed="false">
      <c r="A22" s="1"/>
    </row>
    <row r="23" customFormat="false" ht="15" hidden="false" customHeight="false" outlineLevel="0" collapsed="false">
      <c r="A23" s="1"/>
      <c r="B23" s="37" t="s">
        <v>182</v>
      </c>
    </row>
    <row r="24" customFormat="false" ht="15" hidden="false" customHeight="false" outlineLevel="0" collapsed="false">
      <c r="A24" s="1"/>
      <c r="B24" s="52" t="s">
        <v>120</v>
      </c>
      <c r="C24" s="53" t="s">
        <v>183</v>
      </c>
    </row>
    <row r="25" customFormat="false" ht="15" hidden="false" customHeight="false" outlineLevel="0" collapsed="false">
      <c r="A25" s="1"/>
      <c r="B25" s="54" t="s">
        <v>81</v>
      </c>
      <c r="C25" s="53" t="s">
        <v>184</v>
      </c>
    </row>
    <row r="26" customFormat="false" ht="15" hidden="false" customHeight="false" outlineLevel="0" collapsed="false">
      <c r="A26" s="1"/>
      <c r="B26" s="55" t="s">
        <v>73</v>
      </c>
      <c r="C26" s="53" t="s">
        <v>185</v>
      </c>
    </row>
    <row r="27" customFormat="false" ht="15" hidden="false" customHeight="false" outlineLevel="0" collapsed="false">
      <c r="A27" s="1"/>
      <c r="B27" s="56" t="s">
        <v>37</v>
      </c>
      <c r="C27" s="53" t="s">
        <v>186</v>
      </c>
    </row>
    <row r="28" customFormat="false" ht="15" hidden="false" customHeight="false" outlineLevel="0" collapsed="false">
      <c r="A28" s="1"/>
      <c r="B28" s="57" t="s">
        <v>59</v>
      </c>
      <c r="C28" s="53" t="s">
        <v>187</v>
      </c>
    </row>
    <row r="29" customFormat="false" ht="15" hidden="false" customHeight="false" outlineLevel="0" collapsed="false">
      <c r="A29" s="1"/>
      <c r="B29" s="58" t="s">
        <v>104</v>
      </c>
      <c r="C29" s="53" t="s">
        <v>188</v>
      </c>
    </row>
    <row r="30" customFormat="false" ht="15" hidden="false" customHeight="false" outlineLevel="0" collapsed="false">
      <c r="A30" s="1"/>
      <c r="B30" s="59" t="s">
        <v>29</v>
      </c>
      <c r="C30" s="53" t="s">
        <v>189</v>
      </c>
    </row>
    <row r="31" customFormat="false" ht="15" hidden="false" customHeight="false" outlineLevel="0" collapsed="false">
      <c r="A31" s="1"/>
      <c r="B31" s="60" t="s">
        <v>46</v>
      </c>
      <c r="C31" s="53" t="s">
        <v>190</v>
      </c>
    </row>
    <row r="32" customFormat="false" ht="15" hidden="false" customHeight="false" outlineLevel="0" collapsed="false">
      <c r="A32" s="1"/>
    </row>
    <row r="33" customFormat="false" ht="15" hidden="false" customHeight="false" outlineLevel="0" collapsed="false">
      <c r="A33" s="1"/>
      <c r="B33" s="37" t="s">
        <v>191</v>
      </c>
    </row>
    <row r="34" customFormat="false" ht="27.75" hidden="false" customHeight="true" outlineLevel="0" collapsed="false">
      <c r="A34" s="1"/>
      <c r="B34" s="61" t="s">
        <v>192</v>
      </c>
      <c r="C34" s="51" t="s">
        <v>193</v>
      </c>
    </row>
    <row r="35" customFormat="false" ht="27.75" hidden="false" customHeight="true" outlineLevel="0" collapsed="false">
      <c r="A35" s="1"/>
      <c r="B35" s="61" t="s">
        <v>192</v>
      </c>
      <c r="C35" s="51" t="s">
        <v>194</v>
      </c>
    </row>
    <row r="36" customFormat="false" ht="27.75" hidden="false" customHeight="true" outlineLevel="0" collapsed="false">
      <c r="A36" s="1"/>
      <c r="B36" s="61" t="s">
        <v>192</v>
      </c>
      <c r="C36" s="51" t="s">
        <v>195</v>
      </c>
    </row>
    <row r="37" customFormat="false" ht="27.75" hidden="false" customHeight="true" outlineLevel="0" collapsed="false">
      <c r="A37" s="1"/>
      <c r="B37" s="61" t="s">
        <v>192</v>
      </c>
      <c r="C37" s="51" t="s">
        <v>196</v>
      </c>
    </row>
    <row r="38" customFormat="false" ht="15" hidden="false" customHeight="false" outlineLevel="0" collapsed="false">
      <c r="A38" s="1"/>
    </row>
    <row r="39" customFormat="false" ht="15" hidden="false" customHeight="false" outlineLevel="0" collapsed="false">
      <c r="A39" s="1"/>
    </row>
    <row r="40" customFormat="false" ht="15" hidden="false" customHeight="false" outlineLevel="0" collapsed="false">
      <c r="A40" s="1"/>
    </row>
  </sheetData>
  <mergeCells count="1">
    <mergeCell ref="B7:C9"/>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2026-09-24T10:14:23Z</dcterms:created>
  <dc:creator>openpyxl</dc:creator>
  <dc:description/>
  <dc:language>en-US</dc:language>
  <cp:lastModifiedBy/>
  <dcterms:modified xsi:type="dcterms:W3CDTF">2026-09-24T10:14:24Z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