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che de contrôle" sheetId="1" state="visible" r:id="rId3"/>
    <sheet name="Historique des contrôles" sheetId="2" state="visible" r:id="rId4"/>
    <sheet name="Tableau de bord" sheetId="3" state="visible" r:id="rId5"/>
    <sheet name="Instructions" sheetId="4" state="visible" r:id="rId6"/>
  </sheets>
  <definedNames>
    <definedName function="false" hidden="false" localSheetId="0" name="_xlnm.Print_Area" vbProcedure="false">'Fiche de contrôle'!$A$1:$F$74</definedName>
    <definedName function="false" hidden="false" localSheetId="1" name="_xlnm.Print_Area" vbProcedure="false">'Historique des contrôles'!$A$1:$N$17</definedName>
    <definedName function="false" hidden="false" localSheetId="2" name="_xlnm.Print_Area" vbProcedure="false">'Tableau de bord'!$A$1:$H$40</definedName>
    <definedName function="false" hidden="false" name="Parc_Immat" vbProcedure="false">'Tableau de bord'!$B$11:$B$15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<sst xmlns="http://schemas.openxmlformats.org/spreadsheetml/2006/main" count="356" uniqueCount="228">
  <si>
    <t xml:space="preserve">FICHE DE CONTRÔLE DE L'ÉTAT DU VÉHICULE</t>
  </si>
  <si>
    <t xml:space="preserve">État des lieux · Inspection périodique · Départ / Retour</t>
  </si>
  <si>
    <t xml:space="preserve">IDENTIFICATION DU VÉHICULE</t>
  </si>
  <si>
    <t xml:space="preserve">Immatriculation</t>
  </si>
  <si>
    <t xml:space="preserve">AB-123-CD</t>
  </si>
  <si>
    <t xml:space="preserve">Type de contrôle</t>
  </si>
  <si>
    <t xml:space="preserve">État des lieux (départ)</t>
  </si>
  <si>
    <t xml:space="preserve">Marque</t>
  </si>
  <si>
    <t xml:space="preserve">Renault</t>
  </si>
  <si>
    <t xml:space="preserve">Modèle</t>
  </si>
  <si>
    <t xml:space="preserve">Clio V</t>
  </si>
  <si>
    <t xml:space="preserve">Carburant</t>
  </si>
  <si>
    <t xml:space="preserve">Diesel</t>
  </si>
  <si>
    <t xml:space="preserve">N° VIN</t>
  </si>
  <si>
    <t xml:space="preserve">VF1RJA00X67421589</t>
  </si>
  <si>
    <t xml:space="preserve">Mise en circulation</t>
  </si>
  <si>
    <t xml:space="preserve">14/03/2021</t>
  </si>
  <si>
    <t xml:space="preserve">Kilométrage relevé</t>
  </si>
  <si>
    <t xml:space="preserve">Niveau de carburant</t>
  </si>
  <si>
    <t xml:space="preserve">3/4</t>
  </si>
  <si>
    <t xml:space="preserve">Vignette Crit'Air</t>
  </si>
  <si>
    <t xml:space="preserve">Crit'Air 2</t>
  </si>
  <si>
    <t xml:space="preserve">Date du contrôle</t>
  </si>
  <si>
    <t xml:space="preserve">09/01/2027</t>
  </si>
  <si>
    <t xml:space="preserve">Kilométrage précédent</t>
  </si>
  <si>
    <t xml:space="preserve">Contrôleur (initiales)</t>
  </si>
  <si>
    <t xml:space="preserve">M.D.</t>
  </si>
  <si>
    <t xml:space="preserve">Conducteur / affectation</t>
  </si>
  <si>
    <t xml:space="preserve">Service commercial</t>
  </si>
  <si>
    <t xml:space="preserve">ÉCHÉANCES &amp; CONFORMITÉ ADMINISTRATIVE</t>
  </si>
  <si>
    <t xml:space="preserve">Échéance</t>
  </si>
  <si>
    <t xml:space="preserve">Date</t>
  </si>
  <si>
    <t xml:space="preserve">Statut (automatique)</t>
  </si>
  <si>
    <t xml:space="preserve">Prochain contrôle technique (CT)</t>
  </si>
  <si>
    <t xml:space="preserve">14/09/2027</t>
  </si>
  <si>
    <t xml:space="preserve">Échéance de l'assurance</t>
  </si>
  <si>
    <t xml:space="preserve">01/06/2027</t>
  </si>
  <si>
    <t xml:space="preserve">Prochaine révision / vidange</t>
  </si>
  <si>
    <t xml:space="preserve">20/04/2027</t>
  </si>
  <si>
    <t xml:space="preserve">SYNTHÈSE DU CONTRÔLE</t>
  </si>
  <si>
    <t xml:space="preserve">Conformes</t>
  </si>
  <si>
    <t xml:space="preserve">À surveiller</t>
  </si>
  <si>
    <t xml:space="preserve">Non conformes</t>
  </si>
  <si>
    <t xml:space="preserve">N/A</t>
  </si>
  <si>
    <t xml:space="preserve">Taux de conformité</t>
  </si>
  <si>
    <t xml:space="preserve">Verdict global</t>
  </si>
  <si>
    <t xml:space="preserve">POINTS DE CONTRÔLE</t>
  </si>
  <si>
    <t xml:space="preserve">Point de contrôle</t>
  </si>
  <si>
    <t xml:space="preserve">Statut</t>
  </si>
  <si>
    <t xml:space="preserve">Observations</t>
  </si>
  <si>
    <t xml:space="preserve">SÉCURITÉ &amp; FREINAGE</t>
  </si>
  <si>
    <t xml:space="preserve">Pneumatiques avant (usure, pression)</t>
  </si>
  <si>
    <t xml:space="preserve">Usure proche du témoin — remplacement à prévoir</t>
  </si>
  <si>
    <t xml:space="preserve">Pneumatiques arrière (usure, pression)</t>
  </si>
  <si>
    <t xml:space="preserve">Conforme</t>
  </si>
  <si>
    <t xml:space="preserve">Roue de secours / kit anti-crevaison</t>
  </si>
  <si>
    <t xml:space="preserve">Freins (plaquettes, disques)</t>
  </si>
  <si>
    <t xml:space="preserve">Frein de stationnement</t>
  </si>
  <si>
    <t xml:space="preserve">Éclairage avant (croisement, route, antibrouillard)</t>
  </si>
  <si>
    <t xml:space="preserve">Éclairage arrière (stop, position, feux de recul)</t>
  </si>
  <si>
    <t xml:space="preserve">Non conforme</t>
  </si>
  <si>
    <t xml:space="preserve">Feu stop droit hors service — à remplacer</t>
  </si>
  <si>
    <t xml:space="preserve">Clignotants &amp; feux de détresse</t>
  </si>
  <si>
    <t xml:space="preserve">Essuie-glaces &amp; lave-glace</t>
  </si>
  <si>
    <t xml:space="preserve">Avertisseur sonore (klaxon)</t>
  </si>
  <si>
    <t xml:space="preserve">MÉCANIQUE, NIVEAUX &amp; FUITES</t>
  </si>
  <si>
    <t xml:space="preserve">Niveau d'huile moteur</t>
  </si>
  <si>
    <t xml:space="preserve">Niveau de liquide de refroidissement</t>
  </si>
  <si>
    <t xml:space="preserve">Niveau de liquide de frein</t>
  </si>
  <si>
    <t xml:space="preserve">Niveau de liquide lave-glace</t>
  </si>
  <si>
    <t xml:space="preserve">Niveau bas — à compléter</t>
  </si>
  <si>
    <t xml:space="preserve">Niveau d'AdBlue (le cas échéant)</t>
  </si>
  <si>
    <t xml:space="preserve">Batterie (état, cosses, charge)</t>
  </si>
  <si>
    <t xml:space="preserve">Courroies &amp; durites</t>
  </si>
  <si>
    <t xml:space="preserve">Absence de fuites (huile, liquides)</t>
  </si>
  <si>
    <t xml:space="preserve">Léger suintement sous le carter — à contrôler</t>
  </si>
  <si>
    <t xml:space="preserve">Voyants au tableau de bord</t>
  </si>
  <si>
    <t xml:space="preserve">CARROSSERIE &amp; VITRAGE</t>
  </si>
  <si>
    <t xml:space="preserve">Pare-brise (impacts, fissures)</t>
  </si>
  <si>
    <t xml:space="preserve">Impact de 2 cm côté passager — surveiller</t>
  </si>
  <si>
    <t xml:space="preserve">Vitres latérales &amp; lunette arrière</t>
  </si>
  <si>
    <t xml:space="preserve">Rétroviseurs (état, réglage)</t>
  </si>
  <si>
    <t xml:space="preserve">Carrosserie (rayures, chocs, bosses)</t>
  </si>
  <si>
    <t xml:space="preserve">Rayure portière arrière gauche</t>
  </si>
  <si>
    <t xml:space="preserve">Peinture &amp; corrosion</t>
  </si>
  <si>
    <t xml:space="preserve">Portes &amp; ouvrants (fonctionnement)</t>
  </si>
  <si>
    <t xml:space="preserve">Verrouillage centralisé / serrures</t>
  </si>
  <si>
    <t xml:space="preserve">HABITACLE &amp; ÉQUIPEMENTS</t>
  </si>
  <si>
    <t xml:space="preserve">Propreté intérieure</t>
  </si>
  <si>
    <t xml:space="preserve">Sièges &amp; ceintures de sécurité</t>
  </si>
  <si>
    <t xml:space="preserve">Climatisation / chauffage</t>
  </si>
  <si>
    <t xml:space="preserve">Système multimédia / autoradio</t>
  </si>
  <si>
    <t xml:space="preserve">Gilet de sécurité &amp; triangle de présignalisation</t>
  </si>
  <si>
    <t xml:space="preserve">Trousse de secours / éthylotest</t>
  </si>
  <si>
    <t xml:space="preserve">Non fourni avec ce véhicule</t>
  </si>
  <si>
    <t xml:space="preserve">DOCUMENTS &amp; ADMINISTRATIF</t>
  </si>
  <si>
    <t xml:space="preserve">Certificat d'immatriculation (carte grise)</t>
  </si>
  <si>
    <t xml:space="preserve">Attestation d'assurance à jour</t>
  </si>
  <si>
    <t xml:space="preserve">Contrôle technique en cours de validité</t>
  </si>
  <si>
    <t xml:space="preserve">Valide jusqu'au 14/09/2027</t>
  </si>
  <si>
    <t xml:space="preserve">Vignette Crit'Air apposée</t>
  </si>
  <si>
    <t xml:space="preserve">Constat amiable présent dans le véhicule</t>
  </si>
  <si>
    <t xml:space="preserve">Carnet d'entretien à jour</t>
  </si>
  <si>
    <t xml:space="preserve">Dernière révision à reporter</t>
  </si>
  <si>
    <t xml:space="preserve">VISAS</t>
  </si>
  <si>
    <t xml:space="preserve">Signature du contrôleur</t>
  </si>
  <si>
    <t xml:space="preserve">Signature du conducteur</t>
  </si>
  <si>
    <t xml:space="preserve"> </t>
  </si>
  <si>
    <t xml:space="preserve">HISTORIQUE DES CONTRÔLES</t>
  </si>
  <si>
    <t xml:space="preserve">Journal des inspections — une ligne par contrôle. Le verdict se calcule à partir des compteurs saisis.</t>
  </si>
  <si>
    <t xml:space="preserve">N°</t>
  </si>
  <si>
    <t xml:space="preserve">Marque / Modèle</t>
  </si>
  <si>
    <t xml:space="preserve">Kilométrage</t>
  </si>
  <si>
    <t xml:space="preserve">Contrôleur</t>
  </si>
  <si>
    <t xml:space="preserve">Nb conf.</t>
  </si>
  <si>
    <t xml:space="preserve">Nb à surv.</t>
  </si>
  <si>
    <t xml:space="preserve">Nb non conf.</t>
  </si>
  <si>
    <t xml:space="preserve">Coût réparations (€)</t>
  </si>
  <si>
    <t xml:space="preserve">Actions à prévoir</t>
  </si>
  <si>
    <t xml:space="preserve">Renault Clio V</t>
  </si>
  <si>
    <t xml:space="preserve">Remplacer feu stop droit ; compléter lave-glace</t>
  </si>
  <si>
    <t xml:space="preserve">22/01/2027</t>
  </si>
  <si>
    <t xml:space="preserve">EF-456-GH</t>
  </si>
  <si>
    <t xml:space="preserve">Peugeot 308</t>
  </si>
  <si>
    <t xml:space="preserve">Contrôle périodique</t>
  </si>
  <si>
    <t xml:space="preserve">L.F.</t>
  </si>
  <si>
    <t xml:space="preserve">Véhicule conforme — RAS</t>
  </si>
  <si>
    <t xml:space="preserve">05/02/2027</t>
  </si>
  <si>
    <t xml:space="preserve">IJ-789-KL</t>
  </si>
  <si>
    <t xml:space="preserve">Citroën Berlingo</t>
  </si>
  <si>
    <t xml:space="preserve">Contrôle avant départ</t>
  </si>
  <si>
    <t xml:space="preserve">S.B.</t>
  </si>
  <si>
    <t xml:space="preserve">Plaquettes avant + rétroviseur droit</t>
  </si>
  <si>
    <t xml:space="preserve">18/02/2027</t>
  </si>
  <si>
    <t xml:space="preserve">MN-012-OP</t>
  </si>
  <si>
    <t xml:space="preserve">Renault Kangoo</t>
  </si>
  <si>
    <t xml:space="preserve">État des lieux (retour)</t>
  </si>
  <si>
    <t xml:space="preserve">Restitution conforme</t>
  </si>
  <si>
    <t xml:space="preserve">03/03/2027</t>
  </si>
  <si>
    <t xml:space="preserve">Vidange effectuée ; carrosserie à surveiller</t>
  </si>
  <si>
    <t xml:space="preserve">19/03/2027</t>
  </si>
  <si>
    <t xml:space="preserve">Restitution</t>
  </si>
  <si>
    <t xml:space="preserve">Impact pare-brise — remplacement conseillé</t>
  </si>
  <si>
    <t xml:space="preserve">02/04/2027</t>
  </si>
  <si>
    <t xml:space="preserve">Batterie faible — à surveiller</t>
  </si>
  <si>
    <t xml:space="preserve">16/04/2027</t>
  </si>
  <si>
    <t xml:space="preserve">QR-345-ST</t>
  </si>
  <si>
    <t xml:space="preserve">Fiat Ducato</t>
  </si>
  <si>
    <t xml:space="preserve">Réception atelier</t>
  </si>
  <si>
    <t xml:space="preserve">Freinage + éclairage + fuite légère</t>
  </si>
  <si>
    <t xml:space="preserve">04/05/2027</t>
  </si>
  <si>
    <t xml:space="preserve">Véhicule conforme</t>
  </si>
  <si>
    <t xml:space="preserve">21/05/2027</t>
  </si>
  <si>
    <t xml:space="preserve">Ampoule plaque remplacée</t>
  </si>
  <si>
    <t xml:space="preserve">08/06/2027</t>
  </si>
  <si>
    <t xml:space="preserve">RAS</t>
  </si>
  <si>
    <t xml:space="preserve">24/06/2027</t>
  </si>
  <si>
    <t xml:space="preserve">Durite à remplacer</t>
  </si>
  <si>
    <t xml:space="preserve">09/07/2027</t>
  </si>
  <si>
    <t xml:space="preserve">Rayure portière — chiffrage restitution</t>
  </si>
  <si>
    <t xml:space="preserve">27/07/2027</t>
  </si>
  <si>
    <t xml:space="preserve">Prêt pour affectation</t>
  </si>
  <si>
    <t xml:space="preserve">TABLEAU DE BORD — SUIVI DU PARC</t>
  </si>
  <si>
    <t xml:space="preserve">Indicateurs consolidés à partir de l'historique des contrôles et des échéances du parc.</t>
  </si>
  <si>
    <t xml:space="preserve">Contrôles enregistrés</t>
  </si>
  <si>
    <t xml:space="preserve">Véhicules suivis</t>
  </si>
  <si>
    <t xml:space="preserve">Contrôles non conformes</t>
  </si>
  <si>
    <t xml:space="preserve">Coût réparations cumulé</t>
  </si>
  <si>
    <t xml:space="preserve">PARC &amp; ÉCHÉANCES</t>
  </si>
  <si>
    <t xml:space="preserve">Prochain CT</t>
  </si>
  <si>
    <t xml:space="preserve">Assurance</t>
  </si>
  <si>
    <t xml:space="preserve">Prochaine révision</t>
  </si>
  <si>
    <t xml:space="preserve">Statut CT</t>
  </si>
  <si>
    <t xml:space="preserve">Statut révision</t>
  </si>
  <si>
    <t xml:space="preserve">03/02/2027</t>
  </si>
  <si>
    <t xml:space="preserve">15/11/2027</t>
  </si>
  <si>
    <t xml:space="preserve">10/03/2027</t>
  </si>
  <si>
    <t xml:space="preserve">28/05/2027</t>
  </si>
  <si>
    <t xml:space="preserve">30/09/2027</t>
  </si>
  <si>
    <t xml:space="preserve">11/12/2027</t>
  </si>
  <si>
    <t xml:space="preserve">20/07/2027</t>
  </si>
  <si>
    <t xml:space="preserve">18/06/2027</t>
  </si>
  <si>
    <t xml:space="preserve">07/03/2027</t>
  </si>
  <si>
    <t xml:space="preserve">01/04/2027</t>
  </si>
  <si>
    <t xml:space="preserve">RÉPARTITION DES VERDICTS</t>
  </si>
  <si>
    <t xml:space="preserve">COÛT RÉPARATIONS PAR VÉHICULE</t>
  </si>
  <si>
    <t xml:space="preserve">Verdict</t>
  </si>
  <si>
    <t xml:space="preserve">Nombre</t>
  </si>
  <si>
    <t xml:space="preserve">Véhicule</t>
  </si>
  <si>
    <t xml:space="preserve">Coût (€)</t>
  </si>
  <si>
    <t xml:space="preserve">Utilisable avec réserves</t>
  </si>
  <si>
    <t xml:space="preserve">MODE D'EMPLOI</t>
  </si>
  <si>
    <t xml:space="preserve">Fiche de contrôle de l'état du véhicule — état des lieux, inspection périodique, départ / retour</t>
  </si>
  <si>
    <t xml:space="preserve">1.  Identifier le véhicule</t>
  </si>
  <si>
    <t xml:space="preserve">Sur l'onglet « Fiche de contrôle », renseignez l'immatriculation, la marque, le modèle, le kilométrage relevé, le carburant et le VIN. Choisissez le type de contrôle dans la liste déroulante.</t>
  </si>
  <si>
    <t xml:space="preserve">2.  Renseigner les échéances</t>
  </si>
  <si>
    <t xml:space="preserve">Saisissez les dates du contrôle technique, de l'assurance et de la prochaine révision. Le statut (À jour / Échéance proche / Dépassé) et la couleur se calculent automatiquement.</t>
  </si>
  <si>
    <t xml:space="preserve">3.  Réaliser la checklist</t>
  </si>
  <si>
    <t xml:space="preserve">Pour chaque point de contrôle, sélectionnez un statut : Conforme, À surveiller, Non conforme ou N/A. La couleur de la cellule s'ajuste seule. Notez vos remarques dans la colonne Observations.</t>
  </si>
  <si>
    <t xml:space="preserve">4.  Lire la synthèse</t>
  </si>
  <si>
    <t xml:space="preserve">Les compteurs, le taux de conformité et le verdict global se mettent à jour automatiquement en haut de la fiche. Faites signer le contrôleur et le conducteur.</t>
  </si>
  <si>
    <t xml:space="preserve">5.  Archiver le contrôle</t>
  </si>
  <si>
    <t xml:space="preserve">Reportez une ligne de synthèse dans l'onglet « Historique des contrôles » (date, kilométrage, nombres de points, coût estimé). Le tableau de bord et les graphiques se recalculent.</t>
  </si>
  <si>
    <t xml:space="preserve">6.  Piloter le parc</t>
  </si>
  <si>
    <t xml:space="preserve">L'onglet « Tableau de bord » agrège les contrôles, affiche les indicateurs clés et signale les échéances proches ou dépassées de chaque véhicule.</t>
  </si>
  <si>
    <t xml:space="preserve">LÉGENDE DES STATUTS</t>
  </si>
  <si>
    <t xml:space="preserve">Élément en bon état, aucune action requise</t>
  </si>
  <si>
    <t xml:space="preserve">Défaut mineur ou usure à contrôler prochainement</t>
  </si>
  <si>
    <t xml:space="preserve">Défaut critique — intervention nécessaire avant utilisation</t>
  </si>
  <si>
    <t xml:space="preserve">Point non applicable à ce véhicule</t>
  </si>
  <si>
    <t xml:space="preserve">Données d'exemple : toutes les informations (immatriculations, VIN, noms, dates) sont fictives et servent uniquement de démonstration. Remplacez-les par vos données. Conseil RGPD : ne conservez que les informations nécessaires et privilégiez les initiales ou un matricule pour le contrôleur.</t>
  </si>
  <si>
    <t xml:space="preserve">LISTES DE RÉFÉRENCE  ·  ne pas supprimer</t>
  </si>
  <si>
    <t xml:space="preserve">Niveau</t>
  </si>
  <si>
    <t xml:space="preserve">Essence</t>
  </si>
  <si>
    <t xml:space="preserve">Vide</t>
  </si>
  <si>
    <t xml:space="preserve">Crit'Air 0 (verte)</t>
  </si>
  <si>
    <t xml:space="preserve">1/4</t>
  </si>
  <si>
    <t xml:space="preserve">Crit'Air 1</t>
  </si>
  <si>
    <t xml:space="preserve">Hybride</t>
  </si>
  <si>
    <t xml:space="preserve">1/2</t>
  </si>
  <si>
    <t xml:space="preserve">Hybride rechargeable</t>
  </si>
  <si>
    <t xml:space="preserve">Crit'Air 3</t>
  </si>
  <si>
    <t xml:space="preserve">Électrique</t>
  </si>
  <si>
    <t xml:space="preserve">Plein</t>
  </si>
  <si>
    <t xml:space="preserve">Crit'Air 4</t>
  </si>
  <si>
    <t xml:space="preserve">GPL</t>
  </si>
  <si>
    <t xml:space="preserve">Crit'Air 5</t>
  </si>
  <si>
    <t xml:space="preserve">Non classé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</si>
</sst>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dd/mm/yyyy"/>
    <numFmt numFmtId="166" formatCode="#,##0&quot; km&quot;"/>
    <numFmt numFmtId="167" formatCode="General"/>
    <numFmt numFmtId="168" formatCode="0\ %"/>
    <numFmt numFmtId="169" formatCode="0"/>
    <numFmt numFmtId="170" formatCode="#,##0.00&quot; €&quot;"/>
    <numFmt numFmtId="171" formatCode="#,##0&quot; €&quot;"/>
  </numFmts>
  <fonts count="3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0"/>
      <charset val="1"/>
    </font>
    <font>
      <i val="true"/>
      <sz val="10"/>
      <color rgb="FFFFFF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0"/>
      <color rgb="FF133C43"/>
      <name val="Calibri"/>
      <family val="0"/>
      <charset val="1"/>
    </font>
    <font>
      <sz val="10"/>
      <color rgb="FF1B2A2E"/>
      <name val="Calibri"/>
      <family val="0"/>
      <charset val="1"/>
    </font>
    <font>
      <b val="true"/>
      <sz val="9"/>
      <color rgb="FF133C43"/>
      <name val="Calibri"/>
      <family val="0"/>
      <charset val="1"/>
    </font>
    <font>
      <b val="true"/>
      <sz val="10"/>
      <color rgb="FF1B2A2E"/>
      <name val="Calibri"/>
      <family val="0"/>
      <charset val="1"/>
    </font>
    <font>
      <b val="true"/>
      <sz val="18"/>
      <color rgb="FF1E7A34"/>
      <name val="Calibri"/>
      <family val="0"/>
      <charset val="1"/>
    </font>
    <font>
      <b val="true"/>
      <sz val="18"/>
      <color rgb="FF8A6400"/>
      <name val="Calibri"/>
      <family val="0"/>
      <charset val="1"/>
    </font>
    <font>
      <b val="true"/>
      <sz val="18"/>
      <color rgb="FFB32636"/>
      <name val="Calibri"/>
      <family val="0"/>
      <charset val="1"/>
    </font>
    <font>
      <b val="true"/>
      <sz val="18"/>
      <color rgb="FF6B7780"/>
      <name val="Calibri"/>
      <family val="0"/>
      <charset val="1"/>
    </font>
    <font>
      <b val="true"/>
      <sz val="20"/>
      <color rgb="FF133C43"/>
      <name val="Calibri"/>
      <family val="0"/>
      <charset val="1"/>
    </font>
    <font>
      <b val="true"/>
      <sz val="12"/>
      <color rgb="FF1B2A2E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color rgb="FF2C6A73"/>
      <name val="Calibri"/>
      <family val="0"/>
      <charset val="1"/>
    </font>
    <font>
      <i val="true"/>
      <sz val="9"/>
      <color rgb="FF1B2A2E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9"/>
      <color rgb="FF1B2A2E"/>
      <name val="Calibri"/>
      <family val="0"/>
      <charset val="1"/>
    </font>
    <font>
      <b val="true"/>
      <sz val="18"/>
      <color rgb="FF133C43"/>
      <name val="Calibri"/>
      <family val="0"/>
      <charset val="1"/>
    </font>
    <font>
      <b val="true"/>
      <sz val="18"/>
      <color rgb="FFE8A23D"/>
      <name val="Calibri"/>
      <family val="0"/>
      <charset val="1"/>
    </font>
    <font>
      <b val="true"/>
      <sz val="9"/>
      <color rgb="FF1B2A2E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1E7A34"/>
      <name val="Calibri"/>
      <family val="0"/>
      <charset val="1"/>
    </font>
    <font>
      <b val="true"/>
      <sz val="10"/>
      <color rgb="FF8A6400"/>
      <name val="Calibri"/>
      <family val="0"/>
      <charset val="1"/>
    </font>
    <font>
      <b val="true"/>
      <sz val="10"/>
      <color rgb="FFB32636"/>
      <name val="Calibri"/>
      <family val="0"/>
      <charset val="1"/>
    </font>
    <font>
      <b val="true"/>
      <sz val="10"/>
      <color rgb="FF6B7780"/>
      <name val="Calibri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133C43"/>
        <bgColor rgb="FF1B2A2E"/>
      </patternFill>
    </fill>
    <fill>
      <patternFill patternType="solid">
        <fgColor rgb="FFE8A23D"/>
        <bgColor rgb="FFFF8080"/>
      </patternFill>
    </fill>
    <fill>
      <patternFill patternType="solid">
        <fgColor rgb="FF2C6A73"/>
        <bgColor rgb="FF1E7A34"/>
      </patternFill>
    </fill>
    <fill>
      <patternFill patternType="solid">
        <fgColor rgb="FFEAF2F2"/>
        <bgColor rgb="FFF4F8F8"/>
      </patternFill>
    </fill>
    <fill>
      <patternFill patternType="solid">
        <fgColor rgb="FFFFFDF6"/>
        <bgColor rgb="FFFFFFFF"/>
      </patternFill>
    </fill>
    <fill>
      <patternFill patternType="solid">
        <fgColor rgb="FFFFFFFF"/>
        <bgColor rgb="FFFFFDF6"/>
      </patternFill>
    </fill>
    <fill>
      <patternFill patternType="solid">
        <fgColor rgb="FFD6EFD8"/>
        <bgColor rgb="FFE6E9EA"/>
      </patternFill>
    </fill>
    <fill>
      <patternFill patternType="solid">
        <fgColor rgb="FFFCEFC7"/>
        <bgColor rgb="FFE6E9EA"/>
      </patternFill>
    </fill>
    <fill>
      <patternFill patternType="solid">
        <fgColor rgb="FFF6D5D8"/>
        <bgColor rgb="FFD9D9D9"/>
      </patternFill>
    </fill>
    <fill>
      <patternFill patternType="solid">
        <fgColor rgb="FFE6E9EA"/>
        <bgColor rgb="FFEAF2F2"/>
      </patternFill>
    </fill>
    <fill>
      <patternFill patternType="solid">
        <fgColor rgb="FFF4F8F8"/>
        <bgColor rgb="FFFFFDF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D0D1"/>
      </left>
      <right style="thin">
        <color rgb="FFBFD0D1"/>
      </right>
      <top style="thin">
        <color rgb="FFBFD0D1"/>
      </top>
      <bottom style="thin">
        <color rgb="FFBFD0D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3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21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1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1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1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21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1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1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1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1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7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5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0">
    <dxf>
      <font>
        <name val="Calibri"/>
        <charset val="1"/>
        <family val="0"/>
        <b val="1"/>
        <color rgb="FFB32636"/>
        <sz val="10"/>
      </font>
      <fill>
        <patternFill>
          <bgColor rgb="FFF6D5D8"/>
        </patternFill>
      </fill>
    </dxf>
    <dxf>
      <font>
        <name val="Calibri"/>
        <charset val="1"/>
        <family val="0"/>
        <b val="1"/>
        <color rgb="FF8A6400"/>
        <sz val="10"/>
      </font>
      <fill>
        <patternFill>
          <bgColor rgb="FFFCEFC7"/>
        </patternFill>
      </fill>
    </dxf>
    <dxf>
      <font>
        <name val="Calibri"/>
        <charset val="1"/>
        <family val="0"/>
        <b val="1"/>
        <color rgb="FF1E7A34"/>
        <sz val="10"/>
      </font>
      <fill>
        <patternFill>
          <bgColor rgb="FFD6EFD8"/>
        </patternFill>
      </fill>
    </dxf>
    <dxf>
      <font>
        <name val="Calibri"/>
        <charset val="1"/>
        <family val="0"/>
        <b val="1"/>
        <color rgb="FF6B7780"/>
        <sz val="10"/>
      </font>
      <fill>
        <patternFill>
          <bgColor rgb="FFE6E9EA"/>
        </patternFill>
      </fill>
    </dxf>
    <dxf>
      <font>
        <name val="Calibri"/>
        <charset val="1"/>
        <family val="0"/>
        <b val="1"/>
        <color rgb="FFB32636"/>
        <sz val="12"/>
      </font>
      <fill>
        <patternFill>
          <bgColor rgb="FFF6D5D8"/>
        </patternFill>
      </fill>
    </dxf>
    <dxf>
      <font>
        <name val="Calibri"/>
        <charset val="1"/>
        <family val="0"/>
        <b val="1"/>
        <color rgb="FF8A6400"/>
        <sz val="12"/>
      </font>
      <fill>
        <patternFill>
          <bgColor rgb="FFFCEFC7"/>
        </patternFill>
      </fill>
    </dxf>
    <dxf>
      <font>
        <name val="Calibri"/>
        <charset val="1"/>
        <family val="0"/>
        <b val="1"/>
        <color rgb="FF1E7A34"/>
        <sz val="12"/>
      </font>
      <fill>
        <patternFill>
          <bgColor rgb="FFD6EFD8"/>
        </patternFill>
      </fill>
    </dxf>
    <dxf>
      <fill>
        <patternFill patternType="solid">
          <fgColor rgb="FF2C6A73"/>
          <bgColor rgb="FF000000"/>
        </patternFill>
      </fill>
    </dxf>
    <dxf>
      <fill>
        <patternFill patternType="solid">
          <fgColor rgb="FFF4F8F8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1B2A2E"/>
          <bgColor rgb="FF000000"/>
        </patternFill>
      </fill>
    </dxf>
    <dxf>
      <fill>
        <patternFill patternType="solid">
          <fgColor rgb="FFD6EFD8"/>
          <bgColor rgb="FF000000"/>
        </patternFill>
      </fill>
    </dxf>
    <dxf>
      <fill>
        <patternFill patternType="solid">
          <fgColor rgb="FFF6D5D8"/>
          <bgColor rgb="FF000000"/>
        </patternFill>
      </fill>
    </dxf>
    <dxf>
      <fill>
        <patternFill patternType="solid">
          <fgColor rgb="FFFCEFC7"/>
          <bgColor rgb="FF000000"/>
        </patternFill>
      </fill>
    </dxf>
    <dxf>
      <fill>
        <patternFill patternType="solid">
          <fgColor rgb="FF1E7A34"/>
          <bgColor rgb="FF000000"/>
        </patternFill>
      </fill>
    </dxf>
    <dxf>
      <fill>
        <patternFill patternType="solid">
          <fgColor rgb="FF8A6400"/>
          <bgColor rgb="FF000000"/>
        </patternFill>
      </fill>
    </dxf>
    <dxf>
      <fill>
        <patternFill patternType="solid">
          <fgColor rgb="FFB32636"/>
          <bgColor rgb="FF000000"/>
        </patternFill>
      </fill>
    </dxf>
    <dxf>
      <font>
        <name val="Calibri"/>
        <charset val="1"/>
        <family val="0"/>
        <b val="1"/>
        <color rgb="FF1E7A34"/>
        <sz val="9"/>
      </font>
      <fill>
        <patternFill>
          <bgColor rgb="FFD6EFD8"/>
        </patternFill>
      </fill>
    </dxf>
    <dxf>
      <font>
        <name val="Calibri"/>
        <charset val="1"/>
        <family val="0"/>
        <b val="1"/>
        <color rgb="FF8A6400"/>
        <sz val="9"/>
      </font>
      <fill>
        <patternFill>
          <bgColor rgb="FFFCEFC7"/>
        </patternFill>
      </fill>
    </dxf>
    <dxf>
      <font>
        <name val="Calibri"/>
        <charset val="1"/>
        <family val="0"/>
        <b val="1"/>
        <color rgb="FFB32636"/>
        <sz val="9"/>
      </font>
      <fill>
        <patternFill>
          <bgColor rgb="FFF6D5D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7A34"/>
      <rgbColor rgb="FF000080"/>
      <rgbColor rgb="FF8A6400"/>
      <rgbColor rgb="FF800080"/>
      <rgbColor rgb="FF2C6A73"/>
      <rgbColor rgb="FFBFD0D1"/>
      <rgbColor rgb="FF878787"/>
      <rgbColor rgb="FF9999FF"/>
      <rgbColor rgb="FFB32636"/>
      <rgbColor rgb="FFFCEFC7"/>
      <rgbColor rgb="FFEA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8F8"/>
      <rgbColor rgb="FFD6EFD8"/>
      <rgbColor rgb="FFFFFDF6"/>
      <rgbColor rgb="FFE6E9EA"/>
      <rgbColor rgb="FFFF99CC"/>
      <rgbColor rgb="FFCC99FF"/>
      <rgbColor rgb="FFF6D5D8"/>
      <rgbColor rgb="FF4F81BD"/>
      <rgbColor rgb="FF33CCCC"/>
      <rgbColor rgb="FF99CC00"/>
      <rgbColor rgb="FFFFCC00"/>
      <rgbColor rgb="FFE8A23D"/>
      <rgbColor rgb="FFFF6600"/>
      <rgbColor rgb="FF6B7780"/>
      <rgbColor rgb="FF969696"/>
      <rgbColor rgb="FF133C43"/>
      <rgbColor rgb="FF339966"/>
      <rgbColor rgb="FF003300"/>
      <rgbColor rgb="FF333300"/>
      <rgbColor rgb="FF993300"/>
      <rgbColor rgb="FF993366"/>
      <rgbColor rgb="FF333399"/>
      <rgbColor rgb="FF1B2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Répartition des verdicts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'Tableau de bord'!C19</c:f>
              <c:strCache>
                <c:ptCount val="1"/>
                <c:pt idx="0">
                  <c:v>Nombre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bord'!$B$20:$B$22</c:f>
              <c:strCache>
                <c:ptCount val="3"/>
                <c:pt idx="0">
                  <c:v>Conforme</c:v>
                </c:pt>
                <c:pt idx="1">
                  <c:v>Utilisable avec réserves</c:v>
                </c:pt>
                <c:pt idx="2">
                  <c:v>Non conforme</c:v>
                </c:pt>
              </c:strCache>
            </c:strRef>
          </c:cat>
          <c:val>
            <c:numRef>
              <c:f>'Tableau de bord'!$C$20:$C$22</c:f>
              <c:numCache>
                <c:formatCode>General</c:formatCode>
                <c:ptCount val="3"/>
                <c:pt idx="0">
                  <c:v>5</c:v>
                </c:pt>
                <c:pt idx="1">
                  <c:v>4</c:v>
                </c:pt>
                <c:pt idx="2">
                  <c:v>5</c:v>
                </c:pt>
              </c:numCache>
            </c:numRef>
          </c:val>
        </c:ser>
        <c:gapWidth val="60"/>
        <c:overlap val="0"/>
        <c:axId val="420395"/>
        <c:axId val="1218459"/>
      </c:barChart>
      <c:catAx>
        <c:axId val="4203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218459"/>
        <c:crosses val="autoZero"/>
        <c:auto val="1"/>
        <c:lblAlgn val="ctr"/>
        <c:lblOffset val="100"/>
        <c:noMultiLvlLbl val="0"/>
      </c:catAx>
      <c:valAx>
        <c:axId val="1218459"/>
        <c:scaling>
          <c:orientation val="minMax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039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Coût réparations par véhicule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'Tableau de bord'!F19</c:f>
              <c:strCache>
                <c:ptCount val="1"/>
                <c:pt idx="0">
                  <c:v>Coût (€)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bord'!$E$20:$E$24</c:f>
              <c:strCache>
                <c:ptCount val="5"/>
                <c:pt idx="0">
                  <c:v>AB-123-CD</c:v>
                </c:pt>
                <c:pt idx="1">
                  <c:v>EF-456-GH</c:v>
                </c:pt>
                <c:pt idx="2">
                  <c:v>IJ-789-KL</c:v>
                </c:pt>
                <c:pt idx="3">
                  <c:v>MN-012-OP</c:v>
                </c:pt>
                <c:pt idx="4">
                  <c:v>QR-345-ST</c:v>
                </c:pt>
              </c:strCache>
            </c:strRef>
          </c:cat>
          <c:val>
            <c:numRef>
              <c:f>'Tableau de bord'!$F$20:$F$24</c:f>
              <c:numCache>
                <c:formatCode>#,##0" €"</c:formatCode>
                <c:ptCount val="5"/>
                <c:pt idx="0">
                  <c:v>245</c:v>
                </c:pt>
                <c:pt idx="1">
                  <c:v>180</c:v>
                </c:pt>
                <c:pt idx="2">
                  <c:v>320</c:v>
                </c:pt>
                <c:pt idx="3">
                  <c:v>0</c:v>
                </c:pt>
                <c:pt idx="4">
                  <c:v>750</c:v>
                </c:pt>
              </c:numCache>
            </c:numRef>
          </c:val>
        </c:ser>
        <c:gapWidth val="60"/>
        <c:overlap val="0"/>
        <c:axId val="51228571"/>
        <c:axId val="32691353"/>
      </c:barChart>
      <c:catAx>
        <c:axId val="512285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691353"/>
        <c:crosses val="autoZero"/>
        <c:auto val="1"/>
        <c:lblAlgn val="ctr"/>
        <c:lblOffset val="100"/>
        <c:noMultiLvlLbl val="0"/>
      </c:catAx>
      <c:valAx>
        <c:axId val="3269135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122857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24</xdr:row>
      <xdr:rowOff>97200</xdr:rowOff>
    </xdr:from>
    <xdr:to>
      <xdr:col>4</xdr:col>
      <xdr:colOff>12240</xdr:colOff>
      <xdr:row>37</xdr:row>
      <xdr:rowOff>68040</xdr:rowOff>
    </xdr:to>
    <xdr:graphicFrame>
      <xdr:nvGraphicFramePr>
        <xdr:cNvPr id="0" name="Chart 1"/>
        <xdr:cNvGraphicFramePr/>
      </xdr:nvGraphicFramePr>
      <xdr:xfrm>
        <a:off x="168840" y="5181480"/>
        <a:ext cx="3959640" cy="2447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0</xdr:colOff>
      <xdr:row>24</xdr:row>
      <xdr:rowOff>97200</xdr:rowOff>
    </xdr:from>
    <xdr:to>
      <xdr:col>7</xdr:col>
      <xdr:colOff>576360</xdr:colOff>
      <xdr:row>37</xdr:row>
      <xdr:rowOff>68040</xdr:rowOff>
    </xdr:to>
    <xdr:graphicFrame>
      <xdr:nvGraphicFramePr>
        <xdr:cNvPr id="1" name="Chart 2"/>
        <xdr:cNvGraphicFramePr/>
      </xdr:nvGraphicFramePr>
      <xdr:xfrm>
        <a:off x="4116240" y="5181480"/>
        <a:ext cx="3959640" cy="2447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HistoriqueControles" displayName="HistoriqueControles" ref="B3:N17" headerRowCount="1" totalsRowCount="0" totalsRowShown="0">
  <autoFilter ref="B3:N17"/>
  <tableColumns count="13">
    <tableColumn id="1" name="N°"/>
    <tableColumn id="2" name="Date"/>
    <tableColumn id="3" name="Immatriculation"/>
    <tableColumn id="4" name="Marque / Modèle"/>
    <tableColumn id="5" name="Type de contrôle"/>
    <tableColumn id="6" name="Kilométrage"/>
    <tableColumn id="7" name="Contrôleur"/>
    <tableColumn id="8" name="Nb conf."/>
    <tableColumn id="9" name="Nb à surv."/>
    <tableColumn id="10" name="Nb non conf."/>
    <tableColumn id="11" name="Verdict global"/>
    <tableColumn id="12" name="Coût réparations (€)"/>
    <tableColumn id="13" name="Actions à prévoir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7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4"/>
    <col collapsed="false" customWidth="true" hidden="false" outlineLevel="0" max="2" min="2" style="0" width="34"/>
    <col collapsed="false" customWidth="true" hidden="false" outlineLevel="0" max="4" min="3" style="0" width="18"/>
    <col collapsed="false" customWidth="true" hidden="false" outlineLevel="0" max="5" min="5" style="0" width="26"/>
    <col collapsed="false" customWidth="true" hidden="false" outlineLevel="0" max="6" min="6" style="0" width="2.4"/>
  </cols>
  <sheetData>
    <row r="1" customFormat="false" ht="30" hidden="false" customHeight="true" outlineLevel="0" collapsed="false">
      <c r="B1" s="1" t="s">
        <v>0</v>
      </c>
      <c r="C1" s="1"/>
      <c r="D1" s="1"/>
      <c r="E1" s="1"/>
    </row>
    <row r="2" customFormat="false" ht="15" hidden="false" customHeight="true" outlineLevel="0" collapsed="false">
      <c r="B2" s="2" t="s">
        <v>1</v>
      </c>
      <c r="C2" s="2"/>
      <c r="D2" s="2"/>
      <c r="E2" s="2"/>
    </row>
    <row r="3" customFormat="false" ht="3.75" hidden="false" customHeight="true" outlineLevel="0" collapsed="false">
      <c r="B3" s="3"/>
      <c r="C3" s="3"/>
      <c r="D3" s="3"/>
      <c r="E3" s="3"/>
    </row>
    <row r="5" customFormat="false" ht="21.75" hidden="false" customHeight="true" outlineLevel="0" collapsed="false">
      <c r="B5" s="4" t="s">
        <v>2</v>
      </c>
      <c r="C5" s="4"/>
      <c r="D5" s="4"/>
      <c r="E5" s="4"/>
    </row>
    <row r="6" customFormat="false" ht="15" hidden="false" customHeight="false" outlineLevel="0" collapsed="false">
      <c r="B6" s="5" t="s">
        <v>3</v>
      </c>
      <c r="C6" s="6" t="s">
        <v>4</v>
      </c>
      <c r="D6" s="5" t="s">
        <v>5</v>
      </c>
      <c r="E6" s="7" t="s">
        <v>6</v>
      </c>
    </row>
    <row r="7" customFormat="false" ht="15" hidden="false" customHeight="false" outlineLevel="0" collapsed="false">
      <c r="B7" s="5" t="s">
        <v>7</v>
      </c>
      <c r="C7" s="7" t="s">
        <v>8</v>
      </c>
      <c r="D7" s="5" t="s">
        <v>9</v>
      </c>
      <c r="E7" s="7" t="s">
        <v>10</v>
      </c>
    </row>
    <row r="8" customFormat="false" ht="15" hidden="false" customHeight="false" outlineLevel="0" collapsed="false">
      <c r="B8" s="5" t="s">
        <v>11</v>
      </c>
      <c r="C8" s="7" t="s">
        <v>12</v>
      </c>
      <c r="D8" s="5" t="s">
        <v>13</v>
      </c>
      <c r="E8" s="7" t="s">
        <v>14</v>
      </c>
    </row>
    <row r="9" customFormat="false" ht="15" hidden="false" customHeight="false" outlineLevel="0" collapsed="false">
      <c r="B9" s="5" t="s">
        <v>15</v>
      </c>
      <c r="C9" s="8" t="s">
        <v>16</v>
      </c>
      <c r="D9" s="5" t="s">
        <v>17</v>
      </c>
      <c r="E9" s="9" t="n">
        <v>68540</v>
      </c>
    </row>
    <row r="10" customFormat="false" ht="15" hidden="false" customHeight="false" outlineLevel="0" collapsed="false">
      <c r="B10" s="5" t="s">
        <v>18</v>
      </c>
      <c r="C10" s="6" t="s">
        <v>19</v>
      </c>
      <c r="D10" s="5" t="s">
        <v>20</v>
      </c>
      <c r="E10" s="7" t="s">
        <v>21</v>
      </c>
    </row>
    <row r="11" customFormat="false" ht="15" hidden="false" customHeight="false" outlineLevel="0" collapsed="false">
      <c r="B11" s="5" t="s">
        <v>22</v>
      </c>
      <c r="C11" s="8" t="s">
        <v>23</v>
      </c>
      <c r="D11" s="5" t="s">
        <v>24</v>
      </c>
      <c r="E11" s="9" t="n">
        <v>61230</v>
      </c>
    </row>
    <row r="12" customFormat="false" ht="23.85" hidden="false" customHeight="false" outlineLevel="0" collapsed="false">
      <c r="B12" s="5" t="s">
        <v>25</v>
      </c>
      <c r="C12" s="6" t="s">
        <v>26</v>
      </c>
      <c r="D12" s="5" t="s">
        <v>27</v>
      </c>
      <c r="E12" s="7" t="s">
        <v>28</v>
      </c>
    </row>
    <row r="14" customFormat="false" ht="21.75" hidden="false" customHeight="true" outlineLevel="0" collapsed="false">
      <c r="B14" s="4" t="s">
        <v>29</v>
      </c>
      <c r="C14" s="4"/>
      <c r="D14" s="4"/>
      <c r="E14" s="4"/>
    </row>
    <row r="15" customFormat="false" ht="15" hidden="false" customHeight="true" outlineLevel="0" collapsed="false">
      <c r="B15" s="10" t="s">
        <v>30</v>
      </c>
      <c r="C15" s="11" t="s">
        <v>31</v>
      </c>
      <c r="D15" s="11" t="s">
        <v>32</v>
      </c>
      <c r="E15" s="11"/>
    </row>
    <row r="16" customFormat="false" ht="15" hidden="false" customHeight="false" outlineLevel="0" collapsed="false">
      <c r="B16" s="12" t="s">
        <v>33</v>
      </c>
      <c r="C16" s="8" t="s">
        <v>34</v>
      </c>
      <c r="D16" s="13" t="str">
        <f aca="true">IF(C16="","",IF(C16&lt;TODAY(),"Dépassé",IF(C16&lt;=TODAY()+30,"Échéance proche","À jour")))</f>
        <v>À jour</v>
      </c>
      <c r="E16" s="13"/>
    </row>
    <row r="17" customFormat="false" ht="15" hidden="false" customHeight="false" outlineLevel="0" collapsed="false">
      <c r="B17" s="12" t="s">
        <v>35</v>
      </c>
      <c r="C17" s="8" t="s">
        <v>36</v>
      </c>
      <c r="D17" s="13" t="str">
        <f aca="true">IF(C17="","",IF(C17&lt;TODAY(),"Dépassé",IF(C17&lt;=TODAY()+30,"Échéance proche","À jour")))</f>
        <v>À jour</v>
      </c>
      <c r="E17" s="13"/>
    </row>
    <row r="18" customFormat="false" ht="15" hidden="false" customHeight="false" outlineLevel="0" collapsed="false">
      <c r="B18" s="12" t="s">
        <v>37</v>
      </c>
      <c r="C18" s="8" t="s">
        <v>38</v>
      </c>
      <c r="D18" s="13" t="str">
        <f aca="true">IF(C18="","",IF(C18&lt;TODAY(),"Dépassé",IF(C18&lt;=TODAY()+30,"Échéance proche","À jour")))</f>
        <v>À jour</v>
      </c>
      <c r="E18" s="13"/>
    </row>
    <row r="20" customFormat="false" ht="21.75" hidden="false" customHeight="true" outlineLevel="0" collapsed="false">
      <c r="B20" s="4" t="s">
        <v>39</v>
      </c>
      <c r="C20" s="4"/>
      <c r="D20" s="4"/>
      <c r="E20" s="4"/>
    </row>
    <row r="21" customFormat="false" ht="15" hidden="false" customHeight="false" outlineLevel="0" collapsed="false">
      <c r="B21" s="11" t="s">
        <v>40</v>
      </c>
      <c r="C21" s="11" t="s">
        <v>41</v>
      </c>
      <c r="D21" s="11" t="s">
        <v>42</v>
      </c>
      <c r="E21" s="11" t="s">
        <v>43</v>
      </c>
    </row>
    <row r="22" customFormat="false" ht="30" hidden="false" customHeight="true" outlineLevel="0" collapsed="false">
      <c r="B22" s="14" t="n">
        <f aca="false">COUNTIF(C29:C70,"Conforme")</f>
        <v>30</v>
      </c>
      <c r="C22" s="15" t="n">
        <f aca="false">COUNTIF(C29:C70,"À surveiller")</f>
        <v>6</v>
      </c>
      <c r="D22" s="16" t="n">
        <f aca="false">COUNTIF(C29:C70,"Non conforme")</f>
        <v>1</v>
      </c>
      <c r="E22" s="17" t="n">
        <f aca="false">COUNTIF(C29:C70,"N/A")</f>
        <v>1</v>
      </c>
    </row>
    <row r="23" customFormat="false" ht="15" hidden="false" customHeight="true" outlineLevel="0" collapsed="false">
      <c r="B23" s="11" t="s">
        <v>44</v>
      </c>
      <c r="C23" s="11"/>
      <c r="D23" s="11" t="s">
        <v>45</v>
      </c>
      <c r="E23" s="11"/>
    </row>
    <row r="24" customFormat="false" ht="30" hidden="false" customHeight="true" outlineLevel="0" collapsed="false">
      <c r="B24" s="18" t="n">
        <f aca="false">IFERROR(B22/(B22+C22+D22),"")</f>
        <v>0.810810810810811</v>
      </c>
      <c r="C24" s="18"/>
      <c r="D24" s="19" t="str">
        <f aca="false">IF(D22&gt;0,"Non conforme — à immobiliser",IF(C22&gt;0,"Conforme avec réserves",IF(B22&gt;0,"Conforme — bon état","—")))</f>
        <v>Non conforme — à immobiliser</v>
      </c>
      <c r="E24" s="19"/>
    </row>
    <row r="26" customFormat="false" ht="21.75" hidden="false" customHeight="true" outlineLevel="0" collapsed="false">
      <c r="B26" s="4" t="s">
        <v>46</v>
      </c>
      <c r="C26" s="4"/>
      <c r="D26" s="4"/>
      <c r="E26" s="4"/>
    </row>
    <row r="27" customFormat="false" ht="19.5" hidden="false" customHeight="true" outlineLevel="0" collapsed="false">
      <c r="B27" s="20" t="s">
        <v>47</v>
      </c>
      <c r="C27" s="21" t="s">
        <v>48</v>
      </c>
      <c r="D27" s="20" t="s">
        <v>49</v>
      </c>
      <c r="E27" s="20"/>
    </row>
    <row r="28" customFormat="false" ht="18" hidden="false" customHeight="true" outlineLevel="0" collapsed="false">
      <c r="B28" s="22" t="s">
        <v>50</v>
      </c>
      <c r="C28" s="22"/>
      <c r="D28" s="22"/>
      <c r="E28" s="22"/>
    </row>
    <row r="29" customFormat="false" ht="15" hidden="false" customHeight="true" outlineLevel="0" collapsed="false">
      <c r="B29" s="12" t="s">
        <v>51</v>
      </c>
      <c r="C29" s="23" t="s">
        <v>41</v>
      </c>
      <c r="D29" s="24" t="s">
        <v>52</v>
      </c>
      <c r="E29" s="24"/>
    </row>
    <row r="30" customFormat="false" ht="15" hidden="false" customHeight="false" outlineLevel="0" collapsed="false">
      <c r="B30" s="12" t="s">
        <v>53</v>
      </c>
      <c r="C30" s="23" t="s">
        <v>54</v>
      </c>
      <c r="D30" s="24"/>
      <c r="E30" s="24"/>
    </row>
    <row r="31" customFormat="false" ht="15" hidden="false" customHeight="false" outlineLevel="0" collapsed="false">
      <c r="B31" s="12" t="s">
        <v>55</v>
      </c>
      <c r="C31" s="23" t="s">
        <v>54</v>
      </c>
      <c r="D31" s="24"/>
      <c r="E31" s="24"/>
    </row>
    <row r="32" customFormat="false" ht="15" hidden="false" customHeight="false" outlineLevel="0" collapsed="false">
      <c r="B32" s="12" t="s">
        <v>56</v>
      </c>
      <c r="C32" s="23" t="s">
        <v>54</v>
      </c>
      <c r="D32" s="24"/>
      <c r="E32" s="24"/>
    </row>
    <row r="33" customFormat="false" ht="15" hidden="false" customHeight="false" outlineLevel="0" collapsed="false">
      <c r="B33" s="12" t="s">
        <v>57</v>
      </c>
      <c r="C33" s="23" t="s">
        <v>54</v>
      </c>
      <c r="D33" s="24"/>
      <c r="E33" s="24"/>
    </row>
    <row r="34" customFormat="false" ht="23.85" hidden="false" customHeight="false" outlineLevel="0" collapsed="false">
      <c r="B34" s="12" t="s">
        <v>58</v>
      </c>
      <c r="C34" s="23" t="s">
        <v>54</v>
      </c>
      <c r="D34" s="24"/>
      <c r="E34" s="24"/>
    </row>
    <row r="35" customFormat="false" ht="23.85" hidden="false" customHeight="true" outlineLevel="0" collapsed="false">
      <c r="B35" s="12" t="s">
        <v>59</v>
      </c>
      <c r="C35" s="23" t="s">
        <v>60</v>
      </c>
      <c r="D35" s="24" t="s">
        <v>61</v>
      </c>
      <c r="E35" s="24"/>
    </row>
    <row r="36" customFormat="false" ht="15" hidden="false" customHeight="false" outlineLevel="0" collapsed="false">
      <c r="B36" s="12" t="s">
        <v>62</v>
      </c>
      <c r="C36" s="23" t="s">
        <v>54</v>
      </c>
      <c r="D36" s="24"/>
      <c r="E36" s="24"/>
    </row>
    <row r="37" customFormat="false" ht="15" hidden="false" customHeight="false" outlineLevel="0" collapsed="false">
      <c r="B37" s="12" t="s">
        <v>63</v>
      </c>
      <c r="C37" s="23" t="s">
        <v>54</v>
      </c>
      <c r="D37" s="24"/>
      <c r="E37" s="24"/>
    </row>
    <row r="38" customFormat="false" ht="15" hidden="false" customHeight="false" outlineLevel="0" collapsed="false">
      <c r="B38" s="12" t="s">
        <v>64</v>
      </c>
      <c r="C38" s="23" t="s">
        <v>54</v>
      </c>
      <c r="D38" s="24"/>
      <c r="E38" s="24"/>
    </row>
    <row r="39" customFormat="false" ht="18" hidden="false" customHeight="true" outlineLevel="0" collapsed="false">
      <c r="B39" s="22" t="s">
        <v>65</v>
      </c>
      <c r="C39" s="22"/>
      <c r="D39" s="22"/>
      <c r="E39" s="22"/>
    </row>
    <row r="40" customFormat="false" ht="15" hidden="false" customHeight="false" outlineLevel="0" collapsed="false">
      <c r="B40" s="12" t="s">
        <v>66</v>
      </c>
      <c r="C40" s="23" t="s">
        <v>54</v>
      </c>
      <c r="D40" s="24"/>
      <c r="E40" s="24"/>
    </row>
    <row r="41" customFormat="false" ht="15" hidden="false" customHeight="false" outlineLevel="0" collapsed="false">
      <c r="B41" s="12" t="s">
        <v>67</v>
      </c>
      <c r="C41" s="23" t="s">
        <v>54</v>
      </c>
      <c r="D41" s="24"/>
      <c r="E41" s="24"/>
    </row>
    <row r="42" customFormat="false" ht="15" hidden="false" customHeight="false" outlineLevel="0" collapsed="false">
      <c r="B42" s="12" t="s">
        <v>68</v>
      </c>
      <c r="C42" s="23" t="s">
        <v>54</v>
      </c>
      <c r="D42" s="24"/>
      <c r="E42" s="24"/>
    </row>
    <row r="43" customFormat="false" ht="15" hidden="false" customHeight="true" outlineLevel="0" collapsed="false">
      <c r="B43" s="12" t="s">
        <v>69</v>
      </c>
      <c r="C43" s="23" t="s">
        <v>41</v>
      </c>
      <c r="D43" s="24" t="s">
        <v>70</v>
      </c>
      <c r="E43" s="24"/>
    </row>
    <row r="44" customFormat="false" ht="15" hidden="false" customHeight="false" outlineLevel="0" collapsed="false">
      <c r="B44" s="12" t="s">
        <v>71</v>
      </c>
      <c r="C44" s="23" t="s">
        <v>54</v>
      </c>
      <c r="D44" s="24"/>
      <c r="E44" s="24"/>
    </row>
    <row r="45" customFormat="false" ht="15" hidden="false" customHeight="false" outlineLevel="0" collapsed="false">
      <c r="B45" s="12" t="s">
        <v>72</v>
      </c>
      <c r="C45" s="23" t="s">
        <v>54</v>
      </c>
      <c r="D45" s="24"/>
      <c r="E45" s="24"/>
    </row>
    <row r="46" customFormat="false" ht="15" hidden="false" customHeight="false" outlineLevel="0" collapsed="false">
      <c r="B46" s="12" t="s">
        <v>73</v>
      </c>
      <c r="C46" s="23" t="s">
        <v>54</v>
      </c>
      <c r="D46" s="24"/>
      <c r="E46" s="24"/>
    </row>
    <row r="47" customFormat="false" ht="15" hidden="false" customHeight="true" outlineLevel="0" collapsed="false">
      <c r="B47" s="12" t="s">
        <v>74</v>
      </c>
      <c r="C47" s="23" t="s">
        <v>41</v>
      </c>
      <c r="D47" s="24" t="s">
        <v>75</v>
      </c>
      <c r="E47" s="24"/>
    </row>
    <row r="48" customFormat="false" ht="15" hidden="false" customHeight="false" outlineLevel="0" collapsed="false">
      <c r="B48" s="12" t="s">
        <v>76</v>
      </c>
      <c r="C48" s="23" t="s">
        <v>54</v>
      </c>
      <c r="D48" s="24"/>
      <c r="E48" s="24"/>
    </row>
    <row r="49" customFormat="false" ht="18" hidden="false" customHeight="true" outlineLevel="0" collapsed="false">
      <c r="B49" s="22" t="s">
        <v>77</v>
      </c>
      <c r="C49" s="22"/>
      <c r="D49" s="22"/>
      <c r="E49" s="22"/>
    </row>
    <row r="50" customFormat="false" ht="15" hidden="false" customHeight="true" outlineLevel="0" collapsed="false">
      <c r="B50" s="12" t="s">
        <v>78</v>
      </c>
      <c r="C50" s="23" t="s">
        <v>41</v>
      </c>
      <c r="D50" s="24" t="s">
        <v>79</v>
      </c>
      <c r="E50" s="24"/>
    </row>
    <row r="51" customFormat="false" ht="15" hidden="false" customHeight="false" outlineLevel="0" collapsed="false">
      <c r="B51" s="12" t="s">
        <v>80</v>
      </c>
      <c r="C51" s="23" t="s">
        <v>54</v>
      </c>
      <c r="D51" s="24"/>
      <c r="E51" s="24"/>
    </row>
    <row r="52" customFormat="false" ht="15" hidden="false" customHeight="false" outlineLevel="0" collapsed="false">
      <c r="B52" s="12" t="s">
        <v>81</v>
      </c>
      <c r="C52" s="23" t="s">
        <v>54</v>
      </c>
      <c r="D52" s="24"/>
      <c r="E52" s="24"/>
    </row>
    <row r="53" customFormat="false" ht="15" hidden="false" customHeight="true" outlineLevel="0" collapsed="false">
      <c r="B53" s="12" t="s">
        <v>82</v>
      </c>
      <c r="C53" s="23" t="s">
        <v>41</v>
      </c>
      <c r="D53" s="24" t="s">
        <v>83</v>
      </c>
      <c r="E53" s="24"/>
    </row>
    <row r="54" customFormat="false" ht="15" hidden="false" customHeight="false" outlineLevel="0" collapsed="false">
      <c r="B54" s="12" t="s">
        <v>84</v>
      </c>
      <c r="C54" s="23" t="s">
        <v>54</v>
      </c>
      <c r="D54" s="24"/>
      <c r="E54" s="24"/>
    </row>
    <row r="55" customFormat="false" ht="15" hidden="false" customHeight="false" outlineLevel="0" collapsed="false">
      <c r="B55" s="12" t="s">
        <v>85</v>
      </c>
      <c r="C55" s="23" t="s">
        <v>54</v>
      </c>
      <c r="D55" s="24"/>
      <c r="E55" s="24"/>
    </row>
    <row r="56" customFormat="false" ht="15" hidden="false" customHeight="false" outlineLevel="0" collapsed="false">
      <c r="B56" s="12" t="s">
        <v>86</v>
      </c>
      <c r="C56" s="23" t="s">
        <v>54</v>
      </c>
      <c r="D56" s="24"/>
      <c r="E56" s="24"/>
    </row>
    <row r="57" customFormat="false" ht="18" hidden="false" customHeight="true" outlineLevel="0" collapsed="false">
      <c r="B57" s="22" t="s">
        <v>87</v>
      </c>
      <c r="C57" s="22"/>
      <c r="D57" s="22"/>
      <c r="E57" s="22"/>
    </row>
    <row r="58" customFormat="false" ht="15" hidden="false" customHeight="false" outlineLevel="0" collapsed="false">
      <c r="B58" s="12" t="s">
        <v>88</v>
      </c>
      <c r="C58" s="23" t="s">
        <v>54</v>
      </c>
      <c r="D58" s="24"/>
      <c r="E58" s="24"/>
    </row>
    <row r="59" customFormat="false" ht="15" hidden="false" customHeight="false" outlineLevel="0" collapsed="false">
      <c r="B59" s="12" t="s">
        <v>89</v>
      </c>
      <c r="C59" s="23" t="s">
        <v>54</v>
      </c>
      <c r="D59" s="24"/>
      <c r="E59" s="24"/>
    </row>
    <row r="60" customFormat="false" ht="15" hidden="false" customHeight="false" outlineLevel="0" collapsed="false">
      <c r="B60" s="12" t="s">
        <v>90</v>
      </c>
      <c r="C60" s="23" t="s">
        <v>54</v>
      </c>
      <c r="D60" s="24"/>
      <c r="E60" s="24"/>
    </row>
    <row r="61" customFormat="false" ht="15" hidden="false" customHeight="false" outlineLevel="0" collapsed="false">
      <c r="B61" s="12" t="s">
        <v>91</v>
      </c>
      <c r="C61" s="23" t="s">
        <v>54</v>
      </c>
      <c r="D61" s="24"/>
      <c r="E61" s="24"/>
    </row>
    <row r="62" customFormat="false" ht="23.85" hidden="false" customHeight="false" outlineLevel="0" collapsed="false">
      <c r="B62" s="12" t="s">
        <v>92</v>
      </c>
      <c r="C62" s="23" t="s">
        <v>54</v>
      </c>
      <c r="D62" s="24"/>
      <c r="E62" s="24"/>
    </row>
    <row r="63" customFormat="false" ht="15" hidden="false" customHeight="true" outlineLevel="0" collapsed="false">
      <c r="B63" s="12" t="s">
        <v>93</v>
      </c>
      <c r="C63" s="23" t="s">
        <v>43</v>
      </c>
      <c r="D63" s="24" t="s">
        <v>94</v>
      </c>
      <c r="E63" s="24"/>
    </row>
    <row r="64" customFormat="false" ht="18" hidden="false" customHeight="true" outlineLevel="0" collapsed="false">
      <c r="B64" s="22" t="s">
        <v>95</v>
      </c>
      <c r="C64" s="22"/>
      <c r="D64" s="22"/>
      <c r="E64" s="22"/>
    </row>
    <row r="65" customFormat="false" ht="15" hidden="false" customHeight="false" outlineLevel="0" collapsed="false">
      <c r="B65" s="12" t="s">
        <v>96</v>
      </c>
      <c r="C65" s="23" t="s">
        <v>54</v>
      </c>
      <c r="D65" s="24"/>
      <c r="E65" s="24"/>
    </row>
    <row r="66" customFormat="false" ht="15" hidden="false" customHeight="false" outlineLevel="0" collapsed="false">
      <c r="B66" s="12" t="s">
        <v>97</v>
      </c>
      <c r="C66" s="23" t="s">
        <v>54</v>
      </c>
      <c r="D66" s="24"/>
      <c r="E66" s="24"/>
    </row>
    <row r="67" customFormat="false" ht="15" hidden="false" customHeight="true" outlineLevel="0" collapsed="false">
      <c r="B67" s="12" t="s">
        <v>98</v>
      </c>
      <c r="C67" s="23" t="s">
        <v>54</v>
      </c>
      <c r="D67" s="24" t="s">
        <v>99</v>
      </c>
      <c r="E67" s="24"/>
    </row>
    <row r="68" customFormat="false" ht="15" hidden="false" customHeight="false" outlineLevel="0" collapsed="false">
      <c r="B68" s="12" t="s">
        <v>100</v>
      </c>
      <c r="C68" s="23" t="s">
        <v>54</v>
      </c>
      <c r="D68" s="24"/>
      <c r="E68" s="24"/>
    </row>
    <row r="69" customFormat="false" ht="15" hidden="false" customHeight="false" outlineLevel="0" collapsed="false">
      <c r="B69" s="12" t="s">
        <v>101</v>
      </c>
      <c r="C69" s="23" t="s">
        <v>54</v>
      </c>
      <c r="D69" s="24"/>
      <c r="E69" s="24"/>
    </row>
    <row r="70" customFormat="false" ht="15" hidden="false" customHeight="true" outlineLevel="0" collapsed="false">
      <c r="B70" s="12" t="s">
        <v>102</v>
      </c>
      <c r="C70" s="23" t="s">
        <v>41</v>
      </c>
      <c r="D70" s="24" t="s">
        <v>103</v>
      </c>
      <c r="E70" s="24"/>
    </row>
    <row r="72" customFormat="false" ht="21.75" hidden="false" customHeight="true" outlineLevel="0" collapsed="false">
      <c r="B72" s="4" t="s">
        <v>104</v>
      </c>
      <c r="C72" s="4"/>
      <c r="D72" s="4"/>
      <c r="E72" s="4"/>
    </row>
    <row r="73" customFormat="false" ht="15" hidden="false" customHeight="true" outlineLevel="0" collapsed="false">
      <c r="B73" s="11" t="s">
        <v>105</v>
      </c>
      <c r="C73" s="11"/>
      <c r="D73" s="11" t="s">
        <v>106</v>
      </c>
      <c r="E73" s="11"/>
    </row>
    <row r="74" customFormat="false" ht="45.75" hidden="false" customHeight="true" outlineLevel="0" collapsed="false">
      <c r="B74" s="25" t="s">
        <v>107</v>
      </c>
      <c r="C74" s="25"/>
      <c r="D74" s="25" t="s">
        <v>107</v>
      </c>
      <c r="E74" s="25"/>
    </row>
  </sheetData>
  <mergeCells count="64">
    <mergeCell ref="B1:E1"/>
    <mergeCell ref="B2:E2"/>
    <mergeCell ref="B3:E3"/>
    <mergeCell ref="B5:E5"/>
    <mergeCell ref="B14:E14"/>
    <mergeCell ref="D15:E15"/>
    <mergeCell ref="D16:E16"/>
    <mergeCell ref="D17:E17"/>
    <mergeCell ref="D18:E18"/>
    <mergeCell ref="B20:E20"/>
    <mergeCell ref="B23:C23"/>
    <mergeCell ref="D23:E23"/>
    <mergeCell ref="B24:C24"/>
    <mergeCell ref="D24:E24"/>
    <mergeCell ref="B26:E26"/>
    <mergeCell ref="D27:E27"/>
    <mergeCell ref="B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B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B49:E49"/>
    <mergeCell ref="D50:E50"/>
    <mergeCell ref="D51:E51"/>
    <mergeCell ref="D52:E52"/>
    <mergeCell ref="D53:E53"/>
    <mergeCell ref="D54:E54"/>
    <mergeCell ref="D55:E55"/>
    <mergeCell ref="D56:E56"/>
    <mergeCell ref="B57:E57"/>
    <mergeCell ref="D58:E58"/>
    <mergeCell ref="D59:E59"/>
    <mergeCell ref="D60:E60"/>
    <mergeCell ref="D61:E61"/>
    <mergeCell ref="D62:E62"/>
    <mergeCell ref="D63:E63"/>
    <mergeCell ref="B64:E64"/>
    <mergeCell ref="D65:E65"/>
    <mergeCell ref="D66:E66"/>
    <mergeCell ref="D67:E67"/>
    <mergeCell ref="D68:E68"/>
    <mergeCell ref="D69:E69"/>
    <mergeCell ref="D70:E70"/>
    <mergeCell ref="B72:E72"/>
    <mergeCell ref="B73:C73"/>
    <mergeCell ref="D73:E73"/>
    <mergeCell ref="B74:C74"/>
    <mergeCell ref="D74:E74"/>
  </mergeCells>
  <conditionalFormatting sqref="D16:D18">
    <cfRule type="cellIs" priority="2" operator="equal" aboveAverage="0" equalAverage="0" bottom="0" percent="0" rank="0" text="" dxfId="0">
      <formula>"Dépassé"</formula>
    </cfRule>
    <cfRule type="cellIs" priority="3" operator="equal" aboveAverage="0" equalAverage="0" bottom="0" percent="0" rank="0" text="" dxfId="1">
      <formula>"Échéance proche"</formula>
    </cfRule>
    <cfRule type="cellIs" priority="4" operator="equal" aboveAverage="0" equalAverage="0" bottom="0" percent="0" rank="0" text="" dxfId="2">
      <formula>"À jour"</formula>
    </cfRule>
  </conditionalFormatting>
  <conditionalFormatting sqref="C29:C70">
    <cfRule type="cellIs" priority="5" operator="equal" aboveAverage="0" equalAverage="0" bottom="0" percent="0" rank="0" text="" dxfId="2">
      <formula>"Conforme"</formula>
    </cfRule>
    <cfRule type="cellIs" priority="6" operator="equal" aboveAverage="0" equalAverage="0" bottom="0" percent="0" rank="0" text="" dxfId="1">
      <formula>"À surveiller"</formula>
    </cfRule>
    <cfRule type="cellIs" priority="7" operator="equal" aboveAverage="0" equalAverage="0" bottom="0" percent="0" rank="0" text="" dxfId="0">
      <formula>"Non conforme"</formula>
    </cfRule>
    <cfRule type="cellIs" priority="8" operator="equal" aboveAverage="0" equalAverage="0" bottom="0" percent="0" rank="0" text="" dxfId="3">
      <formula>"N/A"</formula>
    </cfRule>
  </conditionalFormatting>
  <conditionalFormatting sqref="D24">
    <cfRule type="expression" priority="9" aboveAverage="0" equalAverage="0" bottom="0" percent="0" rank="0" text="" dxfId="4">
      <formula>ISNUMBER(SEARCH("Non conforme",D24))</formula>
    </cfRule>
    <cfRule type="expression" priority="10" aboveAverage="0" equalAverage="0" bottom="0" percent="0" rank="0" text="" dxfId="5">
      <formula>ISNUMBER(SEARCH("réserves",D24))</formula>
    </cfRule>
    <cfRule type="expression" priority="11" aboveAverage="0" equalAverage="0" bottom="0" percent="0" rank="0" text="" dxfId="6">
      <formula>ISNUMBER(SEARCH("bon état",D24))</formula>
    </cfRule>
  </conditionalFormatting>
  <dataValidations count="5">
    <dataValidation allowBlank="true" errorStyle="stop" operator="between" showDropDown="false" showErrorMessage="false" showInputMessage="false" sqref="C29:C70" type="list">
      <formula1>Instructions!$H$21:$H$24</formula1>
      <formula2>0</formula2>
    </dataValidation>
    <dataValidation allowBlank="true" errorStyle="stop" operator="between" showDropDown="false" showErrorMessage="false" showInputMessage="false" sqref="E6" type="list">
      <formula1>Instructions!$I$21:$I$26</formula1>
      <formula2>0</formula2>
    </dataValidation>
    <dataValidation allowBlank="true" errorStyle="stop" operator="between" showDropDown="false" showErrorMessage="false" showInputMessage="false" sqref="C8" type="list">
      <formula1>Instructions!$J$21:$J$26</formula1>
      <formula2>0</formula2>
    </dataValidation>
    <dataValidation allowBlank="true" errorStyle="stop" operator="between" showDropDown="false" showErrorMessage="false" showInputMessage="false" sqref="C10" type="list">
      <formula1>Instructions!$K$21:$K$25</formula1>
      <formula2>0</formula2>
    </dataValidation>
    <dataValidation allowBlank="true" errorStyle="stop" operator="between" showDropDown="false" showErrorMessage="false" showInputMessage="false" sqref="E10" type="list">
      <formula1>Instructions!$L$21:$L$27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N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4"/>
    <col collapsed="false" customWidth="true" hidden="false" outlineLevel="0" max="2" min="2" style="0" width="7"/>
    <col collapsed="false" customWidth="true" hidden="false" outlineLevel="0" max="3" min="3" style="0" width="12"/>
    <col collapsed="false" customWidth="true" hidden="false" outlineLevel="0" max="4" min="4" style="0" width="13"/>
    <col collapsed="false" customWidth="true" hidden="false" outlineLevel="0" max="5" min="5" style="0" width="20"/>
    <col collapsed="false" customWidth="true" hidden="false" outlineLevel="0" max="6" min="6" style="0" width="22"/>
    <col collapsed="false" customWidth="true" hidden="false" outlineLevel="0" max="8" min="7" style="0" width="12"/>
    <col collapsed="false" customWidth="true" hidden="false" outlineLevel="0" max="9" min="9" style="0" width="9"/>
    <col collapsed="false" customWidth="true" hidden="false" outlineLevel="0" max="11" min="10" style="0" width="11"/>
    <col collapsed="false" customWidth="true" hidden="false" outlineLevel="0" max="12" min="12" style="0" width="22"/>
    <col collapsed="false" customWidth="true" hidden="false" outlineLevel="0" max="13" min="13" style="0" width="15"/>
    <col collapsed="false" customWidth="true" hidden="false" outlineLevel="0" max="14" min="14" style="0" width="40"/>
  </cols>
  <sheetData>
    <row r="1" customFormat="false" ht="30" hidden="false" customHeight="true" outlineLevel="0" collapsed="false">
      <c r="B1" s="1" t="s">
        <v>108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5" hidden="false" customHeight="true" outlineLevel="0" collapsed="false">
      <c r="B2" s="2" t="s">
        <v>109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25.5" hidden="false" customHeight="true" outlineLevel="0" collapsed="false">
      <c r="B3" s="26" t="s">
        <v>110</v>
      </c>
      <c r="C3" s="26" t="s">
        <v>31</v>
      </c>
      <c r="D3" s="26" t="s">
        <v>3</v>
      </c>
      <c r="E3" s="26" t="s">
        <v>111</v>
      </c>
      <c r="F3" s="26" t="s">
        <v>5</v>
      </c>
      <c r="G3" s="26" t="s">
        <v>112</v>
      </c>
      <c r="H3" s="26" t="s">
        <v>113</v>
      </c>
      <c r="I3" s="26" t="s">
        <v>114</v>
      </c>
      <c r="J3" s="26" t="s">
        <v>115</v>
      </c>
      <c r="K3" s="26" t="s">
        <v>116</v>
      </c>
      <c r="L3" s="26" t="s">
        <v>45</v>
      </c>
      <c r="M3" s="26" t="s">
        <v>117</v>
      </c>
      <c r="N3" s="26" t="s">
        <v>118</v>
      </c>
    </row>
    <row r="4" customFormat="false" ht="15" hidden="false" customHeight="false" outlineLevel="0" collapsed="false">
      <c r="B4" s="27" t="n">
        <v>1</v>
      </c>
      <c r="C4" s="28" t="s">
        <v>23</v>
      </c>
      <c r="D4" s="29" t="s">
        <v>4</v>
      </c>
      <c r="E4" s="30" t="s">
        <v>119</v>
      </c>
      <c r="F4" s="29" t="s">
        <v>6</v>
      </c>
      <c r="G4" s="31" t="n">
        <v>68540</v>
      </c>
      <c r="H4" s="29" t="s">
        <v>26</v>
      </c>
      <c r="I4" s="29" t="n">
        <v>30</v>
      </c>
      <c r="J4" s="29" t="n">
        <v>6</v>
      </c>
      <c r="K4" s="29" t="n">
        <v>1</v>
      </c>
      <c r="L4" s="29" t="str">
        <f aca="false">IF(K4&gt;0,"Non conforme",IF(J4&gt;0,"Utilisable avec réserves",IF(I4&gt;0,"Conforme","")))</f>
        <v>Non conforme</v>
      </c>
      <c r="M4" s="32" t="n">
        <v>145</v>
      </c>
      <c r="N4" s="30" t="s">
        <v>120</v>
      </c>
    </row>
    <row r="5" customFormat="false" ht="15" hidden="false" customHeight="false" outlineLevel="0" collapsed="false">
      <c r="B5" s="33" t="n">
        <v>2</v>
      </c>
      <c r="C5" s="34" t="s">
        <v>121</v>
      </c>
      <c r="D5" s="35" t="s">
        <v>122</v>
      </c>
      <c r="E5" s="36" t="s">
        <v>123</v>
      </c>
      <c r="F5" s="35" t="s">
        <v>124</v>
      </c>
      <c r="G5" s="37" t="n">
        <v>42110</v>
      </c>
      <c r="H5" s="35" t="s">
        <v>125</v>
      </c>
      <c r="I5" s="35" t="n">
        <v>38</v>
      </c>
      <c r="J5" s="35" t="n">
        <v>0</v>
      </c>
      <c r="K5" s="35" t="n">
        <v>0</v>
      </c>
      <c r="L5" s="35" t="str">
        <f aca="false">IF(K5&gt;0,"Non conforme",IF(J5&gt;0,"Utilisable avec réserves",IF(I5&gt;0,"Conforme","")))</f>
        <v>Conforme</v>
      </c>
      <c r="M5" s="38" t="n">
        <v>0</v>
      </c>
      <c r="N5" s="36" t="s">
        <v>126</v>
      </c>
    </row>
    <row r="6" customFormat="false" ht="15" hidden="false" customHeight="false" outlineLevel="0" collapsed="false">
      <c r="B6" s="27" t="n">
        <v>3</v>
      </c>
      <c r="C6" s="28" t="s">
        <v>127</v>
      </c>
      <c r="D6" s="29" t="s">
        <v>128</v>
      </c>
      <c r="E6" s="30" t="s">
        <v>129</v>
      </c>
      <c r="F6" s="29" t="s">
        <v>130</v>
      </c>
      <c r="G6" s="31" t="n">
        <v>97830</v>
      </c>
      <c r="H6" s="29" t="s">
        <v>131</v>
      </c>
      <c r="I6" s="29" t="n">
        <v>32</v>
      </c>
      <c r="J6" s="29" t="n">
        <v>4</v>
      </c>
      <c r="K6" s="29" t="n">
        <v>2</v>
      </c>
      <c r="L6" s="29" t="str">
        <f aca="false">IF(K6&gt;0,"Non conforme",IF(J6&gt;0,"Utilisable avec réserves",IF(I6&gt;0,"Conforme","")))</f>
        <v>Non conforme</v>
      </c>
      <c r="M6" s="32" t="n">
        <v>320</v>
      </c>
      <c r="N6" s="30" t="s">
        <v>132</v>
      </c>
    </row>
    <row r="7" customFormat="false" ht="15" hidden="false" customHeight="false" outlineLevel="0" collapsed="false">
      <c r="B7" s="33" t="n">
        <v>4</v>
      </c>
      <c r="C7" s="34" t="s">
        <v>133</v>
      </c>
      <c r="D7" s="35" t="s">
        <v>134</v>
      </c>
      <c r="E7" s="36" t="s">
        <v>135</v>
      </c>
      <c r="F7" s="35" t="s">
        <v>136</v>
      </c>
      <c r="G7" s="37" t="n">
        <v>15320</v>
      </c>
      <c r="H7" s="35" t="s">
        <v>26</v>
      </c>
      <c r="I7" s="35" t="n">
        <v>38</v>
      </c>
      <c r="J7" s="35" t="n">
        <v>0</v>
      </c>
      <c r="K7" s="35" t="n">
        <v>0</v>
      </c>
      <c r="L7" s="35" t="str">
        <f aca="false">IF(K7&gt;0,"Non conforme",IF(J7&gt;0,"Utilisable avec réserves",IF(I7&gt;0,"Conforme","")))</f>
        <v>Conforme</v>
      </c>
      <c r="M7" s="38" t="n">
        <v>0</v>
      </c>
      <c r="N7" s="36" t="s">
        <v>137</v>
      </c>
    </row>
    <row r="8" customFormat="false" ht="15" hidden="false" customHeight="false" outlineLevel="0" collapsed="false">
      <c r="B8" s="27" t="n">
        <v>5</v>
      </c>
      <c r="C8" s="28" t="s">
        <v>138</v>
      </c>
      <c r="D8" s="29" t="s">
        <v>4</v>
      </c>
      <c r="E8" s="30" t="s">
        <v>119</v>
      </c>
      <c r="F8" s="29" t="s">
        <v>124</v>
      </c>
      <c r="G8" s="31" t="n">
        <v>71260</v>
      </c>
      <c r="H8" s="29" t="s">
        <v>125</v>
      </c>
      <c r="I8" s="29" t="n">
        <v>35</v>
      </c>
      <c r="J8" s="29" t="n">
        <v>3</v>
      </c>
      <c r="K8" s="29" t="n">
        <v>0</v>
      </c>
      <c r="L8" s="29" t="str">
        <f aca="false">IF(K8&gt;0,"Non conforme",IF(J8&gt;0,"Utilisable avec réserves",IF(I8&gt;0,"Conforme","")))</f>
        <v>Utilisable avec réserves</v>
      </c>
      <c r="M8" s="32" t="n">
        <v>60</v>
      </c>
      <c r="N8" s="30" t="s">
        <v>139</v>
      </c>
    </row>
    <row r="9" customFormat="false" ht="15" hidden="false" customHeight="false" outlineLevel="0" collapsed="false">
      <c r="B9" s="33" t="n">
        <v>6</v>
      </c>
      <c r="C9" s="34" t="s">
        <v>140</v>
      </c>
      <c r="D9" s="35" t="s">
        <v>122</v>
      </c>
      <c r="E9" s="36" t="s">
        <v>123</v>
      </c>
      <c r="F9" s="35" t="s">
        <v>141</v>
      </c>
      <c r="G9" s="37" t="n">
        <v>45870</v>
      </c>
      <c r="H9" s="35" t="s">
        <v>131</v>
      </c>
      <c r="I9" s="35" t="n">
        <v>34</v>
      </c>
      <c r="J9" s="35" t="n">
        <v>3</v>
      </c>
      <c r="K9" s="35" t="n">
        <v>1</v>
      </c>
      <c r="L9" s="35" t="str">
        <f aca="false">IF(K9&gt;0,"Non conforme",IF(J9&gt;0,"Utilisable avec réserves",IF(I9&gt;0,"Conforme","")))</f>
        <v>Non conforme</v>
      </c>
      <c r="M9" s="38" t="n">
        <v>180</v>
      </c>
      <c r="N9" s="36" t="s">
        <v>142</v>
      </c>
    </row>
    <row r="10" customFormat="false" ht="15" hidden="false" customHeight="false" outlineLevel="0" collapsed="false">
      <c r="B10" s="27" t="n">
        <v>7</v>
      </c>
      <c r="C10" s="28" t="s">
        <v>143</v>
      </c>
      <c r="D10" s="29" t="s">
        <v>128</v>
      </c>
      <c r="E10" s="30" t="s">
        <v>129</v>
      </c>
      <c r="F10" s="29" t="s">
        <v>124</v>
      </c>
      <c r="G10" s="31" t="n">
        <v>101540</v>
      </c>
      <c r="H10" s="29" t="s">
        <v>26</v>
      </c>
      <c r="I10" s="29" t="n">
        <v>36</v>
      </c>
      <c r="J10" s="29" t="n">
        <v>2</v>
      </c>
      <c r="K10" s="29" t="n">
        <v>0</v>
      </c>
      <c r="L10" s="29" t="str">
        <f aca="false">IF(K10&gt;0,"Non conforme",IF(J10&gt;0,"Utilisable avec réserves",IF(I10&gt;0,"Conforme","")))</f>
        <v>Utilisable avec réserves</v>
      </c>
      <c r="M10" s="32" t="n">
        <v>0</v>
      </c>
      <c r="N10" s="30" t="s">
        <v>144</v>
      </c>
    </row>
    <row r="11" customFormat="false" ht="15" hidden="false" customHeight="false" outlineLevel="0" collapsed="false">
      <c r="B11" s="33" t="n">
        <v>8</v>
      </c>
      <c r="C11" s="34" t="s">
        <v>145</v>
      </c>
      <c r="D11" s="35" t="s">
        <v>146</v>
      </c>
      <c r="E11" s="36" t="s">
        <v>147</v>
      </c>
      <c r="F11" s="35" t="s">
        <v>148</v>
      </c>
      <c r="G11" s="37" t="n">
        <v>128900</v>
      </c>
      <c r="H11" s="35" t="s">
        <v>125</v>
      </c>
      <c r="I11" s="35" t="n">
        <v>29</v>
      </c>
      <c r="J11" s="35" t="n">
        <v>6</v>
      </c>
      <c r="K11" s="35" t="n">
        <v>3</v>
      </c>
      <c r="L11" s="35" t="str">
        <f aca="false">IF(K11&gt;0,"Non conforme",IF(J11&gt;0,"Utilisable avec réserves",IF(I11&gt;0,"Conforme","")))</f>
        <v>Non conforme</v>
      </c>
      <c r="M11" s="38" t="n">
        <v>540</v>
      </c>
      <c r="N11" s="36" t="s">
        <v>149</v>
      </c>
    </row>
    <row r="12" customFormat="false" ht="15" hidden="false" customHeight="false" outlineLevel="0" collapsed="false">
      <c r="B12" s="27" t="n">
        <v>9</v>
      </c>
      <c r="C12" s="28" t="s">
        <v>150</v>
      </c>
      <c r="D12" s="29" t="s">
        <v>134</v>
      </c>
      <c r="E12" s="30" t="s">
        <v>135</v>
      </c>
      <c r="F12" s="29" t="s">
        <v>124</v>
      </c>
      <c r="G12" s="31" t="n">
        <v>18740</v>
      </c>
      <c r="H12" s="29" t="s">
        <v>131</v>
      </c>
      <c r="I12" s="29" t="n">
        <v>38</v>
      </c>
      <c r="J12" s="29" t="n">
        <v>0</v>
      </c>
      <c r="K12" s="29" t="n">
        <v>0</v>
      </c>
      <c r="L12" s="29" t="str">
        <f aca="false">IF(K12&gt;0,"Non conforme",IF(J12&gt;0,"Utilisable avec réserves",IF(I12&gt;0,"Conforme","")))</f>
        <v>Conforme</v>
      </c>
      <c r="M12" s="32" t="n">
        <v>0</v>
      </c>
      <c r="N12" s="30" t="s">
        <v>151</v>
      </c>
    </row>
    <row r="13" customFormat="false" ht="15" hidden="false" customHeight="false" outlineLevel="0" collapsed="false">
      <c r="B13" s="33" t="n">
        <v>10</v>
      </c>
      <c r="C13" s="34" t="s">
        <v>152</v>
      </c>
      <c r="D13" s="35" t="s">
        <v>4</v>
      </c>
      <c r="E13" s="36" t="s">
        <v>119</v>
      </c>
      <c r="F13" s="35" t="s">
        <v>6</v>
      </c>
      <c r="G13" s="37" t="n">
        <v>73990</v>
      </c>
      <c r="H13" s="35" t="s">
        <v>26</v>
      </c>
      <c r="I13" s="35" t="n">
        <v>36</v>
      </c>
      <c r="J13" s="35" t="n">
        <v>2</v>
      </c>
      <c r="K13" s="35" t="n">
        <v>0</v>
      </c>
      <c r="L13" s="35" t="str">
        <f aca="false">IF(K13&gt;0,"Non conforme",IF(J13&gt;0,"Utilisable avec réserves",IF(I13&gt;0,"Conforme","")))</f>
        <v>Utilisable avec réserves</v>
      </c>
      <c r="M13" s="38" t="n">
        <v>40</v>
      </c>
      <c r="N13" s="36" t="s">
        <v>153</v>
      </c>
    </row>
    <row r="14" customFormat="false" ht="15" hidden="false" customHeight="false" outlineLevel="0" collapsed="false">
      <c r="B14" s="27" t="n">
        <v>11</v>
      </c>
      <c r="C14" s="28" t="s">
        <v>154</v>
      </c>
      <c r="D14" s="29" t="s">
        <v>122</v>
      </c>
      <c r="E14" s="30" t="s">
        <v>123</v>
      </c>
      <c r="F14" s="29" t="s">
        <v>124</v>
      </c>
      <c r="G14" s="31" t="n">
        <v>48620</v>
      </c>
      <c r="H14" s="29" t="s">
        <v>125</v>
      </c>
      <c r="I14" s="29" t="n">
        <v>38</v>
      </c>
      <c r="J14" s="29" t="n">
        <v>0</v>
      </c>
      <c r="K14" s="29" t="n">
        <v>0</v>
      </c>
      <c r="L14" s="29" t="str">
        <f aca="false">IF(K14&gt;0,"Non conforme",IF(J14&gt;0,"Utilisable avec réserves",IF(I14&gt;0,"Conforme","")))</f>
        <v>Conforme</v>
      </c>
      <c r="M14" s="32" t="n">
        <v>0</v>
      </c>
      <c r="N14" s="30" t="s">
        <v>155</v>
      </c>
    </row>
    <row r="15" customFormat="false" ht="15" hidden="false" customHeight="false" outlineLevel="0" collapsed="false">
      <c r="B15" s="33" t="n">
        <v>12</v>
      </c>
      <c r="C15" s="34" t="s">
        <v>156</v>
      </c>
      <c r="D15" s="35" t="s">
        <v>146</v>
      </c>
      <c r="E15" s="36" t="s">
        <v>147</v>
      </c>
      <c r="F15" s="35" t="s">
        <v>124</v>
      </c>
      <c r="G15" s="37" t="n">
        <v>131450</v>
      </c>
      <c r="H15" s="35" t="s">
        <v>131</v>
      </c>
      <c r="I15" s="35" t="n">
        <v>33</v>
      </c>
      <c r="J15" s="35" t="n">
        <v>4</v>
      </c>
      <c r="K15" s="35" t="n">
        <v>1</v>
      </c>
      <c r="L15" s="35" t="str">
        <f aca="false">IF(K15&gt;0,"Non conforme",IF(J15&gt;0,"Utilisable avec réserves",IF(I15&gt;0,"Conforme","")))</f>
        <v>Non conforme</v>
      </c>
      <c r="M15" s="38" t="n">
        <v>210</v>
      </c>
      <c r="N15" s="36" t="s">
        <v>157</v>
      </c>
    </row>
    <row r="16" customFormat="false" ht="15" hidden="false" customHeight="false" outlineLevel="0" collapsed="false">
      <c r="B16" s="27" t="n">
        <v>13</v>
      </c>
      <c r="C16" s="28" t="s">
        <v>158</v>
      </c>
      <c r="D16" s="29" t="s">
        <v>128</v>
      </c>
      <c r="E16" s="30" t="s">
        <v>129</v>
      </c>
      <c r="F16" s="29" t="s">
        <v>141</v>
      </c>
      <c r="G16" s="31" t="n">
        <v>104880</v>
      </c>
      <c r="H16" s="29" t="s">
        <v>26</v>
      </c>
      <c r="I16" s="29" t="n">
        <v>37</v>
      </c>
      <c r="J16" s="29" t="n">
        <v>1</v>
      </c>
      <c r="K16" s="29" t="n">
        <v>0</v>
      </c>
      <c r="L16" s="29" t="str">
        <f aca="false">IF(K16&gt;0,"Non conforme",IF(J16&gt;0,"Utilisable avec réserves",IF(I16&gt;0,"Conforme","")))</f>
        <v>Utilisable avec réserves</v>
      </c>
      <c r="M16" s="32" t="n">
        <v>0</v>
      </c>
      <c r="N16" s="30" t="s">
        <v>159</v>
      </c>
    </row>
    <row r="17" customFormat="false" ht="15" hidden="false" customHeight="false" outlineLevel="0" collapsed="false">
      <c r="B17" s="33" t="n">
        <v>14</v>
      </c>
      <c r="C17" s="34" t="s">
        <v>160</v>
      </c>
      <c r="D17" s="35" t="s">
        <v>134</v>
      </c>
      <c r="E17" s="36" t="s">
        <v>135</v>
      </c>
      <c r="F17" s="35" t="s">
        <v>6</v>
      </c>
      <c r="G17" s="37" t="n">
        <v>21360</v>
      </c>
      <c r="H17" s="35" t="s">
        <v>125</v>
      </c>
      <c r="I17" s="35" t="n">
        <v>38</v>
      </c>
      <c r="J17" s="35" t="n">
        <v>0</v>
      </c>
      <c r="K17" s="35" t="n">
        <v>0</v>
      </c>
      <c r="L17" s="35" t="str">
        <f aca="false">IF(K17&gt;0,"Non conforme",IF(J17&gt;0,"Utilisable avec réserves",IF(I17&gt;0,"Conforme","")))</f>
        <v>Conforme</v>
      </c>
      <c r="M17" s="38" t="n">
        <v>0</v>
      </c>
      <c r="N17" s="36" t="s">
        <v>161</v>
      </c>
    </row>
  </sheetData>
  <mergeCells count="2">
    <mergeCell ref="B1:N1"/>
    <mergeCell ref="B2:N2"/>
  </mergeCells>
  <conditionalFormatting sqref="L4:L17">
    <cfRule type="cellIs" priority="2" operator="equal" aboveAverage="0" equalAverage="0" bottom="0" percent="0" rank="0" text="" dxfId="17">
      <formula>"Conforme"</formula>
    </cfRule>
    <cfRule type="cellIs" priority="3" operator="equal" aboveAverage="0" equalAverage="0" bottom="0" percent="0" rank="0" text="" dxfId="18">
      <formula>"Utilisable avec réserves"</formula>
    </cfRule>
    <cfRule type="cellIs" priority="4" operator="equal" aboveAverage="0" equalAverage="0" bottom="0" percent="0" rank="0" text="" dxfId="19">
      <formula>"Non conforme"</formula>
    </cfRule>
  </conditionalFormatting>
  <dataValidations count="1">
    <dataValidation allowBlank="true" errorStyle="stop" operator="between" showDropDown="false" showErrorMessage="false" showInputMessage="false" sqref="F4:F17" type="list">
      <formula1>Instructions!$I$21:$I$26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4"/>
    <col collapsed="false" customWidth="true" hidden="false" outlineLevel="0" max="2" min="2" style="0" width="24"/>
    <col collapsed="false" customWidth="true" hidden="false" outlineLevel="0" max="7" min="3" style="0" width="16"/>
    <col collapsed="false" customWidth="true" hidden="false" outlineLevel="0" max="8" min="8" style="0" width="20"/>
  </cols>
  <sheetData>
    <row r="1" customFormat="false" ht="30" hidden="false" customHeight="true" outlineLevel="0" collapsed="false">
      <c r="B1" s="1" t="s">
        <v>162</v>
      </c>
      <c r="C1" s="1"/>
      <c r="D1" s="1"/>
      <c r="E1" s="1"/>
      <c r="F1" s="1"/>
      <c r="G1" s="1"/>
      <c r="H1" s="1"/>
    </row>
    <row r="2" customFormat="false" ht="15" hidden="false" customHeight="true" outlineLevel="0" collapsed="false">
      <c r="B2" s="2" t="s">
        <v>163</v>
      </c>
      <c r="C2" s="2"/>
      <c r="D2" s="2"/>
      <c r="E2" s="2"/>
      <c r="F2" s="2"/>
      <c r="G2" s="2"/>
      <c r="H2" s="2"/>
    </row>
    <row r="3" customFormat="false" ht="3.75" hidden="false" customHeight="true" outlineLevel="0" collapsed="false">
      <c r="B3" s="3"/>
      <c r="C3" s="3"/>
      <c r="D3" s="3"/>
      <c r="E3" s="3"/>
      <c r="F3" s="3"/>
      <c r="G3" s="3"/>
      <c r="H3" s="3"/>
    </row>
    <row r="5" customFormat="false" ht="22.35" hidden="false" customHeight="false" outlineLevel="0" collapsed="false">
      <c r="B5" s="26" t="s">
        <v>164</v>
      </c>
      <c r="C5" s="26" t="s">
        <v>165</v>
      </c>
      <c r="D5" s="26" t="s">
        <v>44</v>
      </c>
      <c r="E5" s="26" t="s">
        <v>166</v>
      </c>
      <c r="F5" s="26" t="s">
        <v>167</v>
      </c>
    </row>
    <row r="6" customFormat="false" ht="33.75" hidden="false" customHeight="true" outlineLevel="0" collapsed="false">
      <c r="B6" s="39" t="n">
        <f aca="false">COUNTIF('Historique des contrôles'!$L$4:$L$500,"?*")</f>
        <v>14</v>
      </c>
      <c r="C6" s="39" t="n">
        <f aca="false">COUNTA(Parc_Immat)</f>
        <v>5</v>
      </c>
      <c r="D6" s="40" t="n">
        <f aca="false">IFERROR(COUNTIF('Historique des contrôles'!$L$4:$L$500,"Conforme")/COUNTIF('Historique des contrôles'!$L$4:$L$500,"?*"),"")</f>
        <v>0.357142857142857</v>
      </c>
      <c r="E6" s="41" t="n">
        <f aca="false">COUNTIF('Historique des contrôles'!$L$4:$L$500,"Non conforme")</f>
        <v>5</v>
      </c>
      <c r="F6" s="42" t="n">
        <f aca="false">SUM('Historique des contrôles'!$M$4:$M$500)</f>
        <v>1495</v>
      </c>
    </row>
    <row r="9" customFormat="false" ht="15" hidden="false" customHeight="true" outlineLevel="0" collapsed="false">
      <c r="B9" s="4" t="s">
        <v>168</v>
      </c>
      <c r="C9" s="4"/>
      <c r="D9" s="4"/>
      <c r="E9" s="4"/>
      <c r="F9" s="4"/>
      <c r="G9" s="4"/>
      <c r="H9" s="4"/>
    </row>
    <row r="10" customFormat="false" ht="25.5" hidden="false" customHeight="true" outlineLevel="0" collapsed="false">
      <c r="B10" s="11" t="s">
        <v>3</v>
      </c>
      <c r="C10" s="11" t="s">
        <v>111</v>
      </c>
      <c r="D10" s="11" t="s">
        <v>169</v>
      </c>
      <c r="E10" s="11" t="s">
        <v>170</v>
      </c>
      <c r="F10" s="11" t="s">
        <v>171</v>
      </c>
      <c r="G10" s="11" t="s">
        <v>172</v>
      </c>
      <c r="H10" s="11" t="s">
        <v>173</v>
      </c>
    </row>
    <row r="11" customFormat="false" ht="15" hidden="false" customHeight="false" outlineLevel="0" collapsed="false">
      <c r="B11" s="29" t="s">
        <v>4</v>
      </c>
      <c r="C11" s="30" t="s">
        <v>119</v>
      </c>
      <c r="D11" s="28" t="s">
        <v>34</v>
      </c>
      <c r="E11" s="28" t="s">
        <v>36</v>
      </c>
      <c r="F11" s="28" t="s">
        <v>38</v>
      </c>
      <c r="G11" s="29" t="str">
        <f aca="true">IF(D11="","",IF(D11&lt;TODAY(),"Dépassé",IF(D11&lt;=TODAY()+30,"Échéance proche","À jour")))</f>
        <v>À jour</v>
      </c>
      <c r="H11" s="29" t="str">
        <f aca="true">IF(F11="","",IF(F11&lt;TODAY(),"Dépassé",IF(F11&lt;=TODAY()+30,"Échéance proche","À jour")))</f>
        <v>À jour</v>
      </c>
    </row>
    <row r="12" customFormat="false" ht="15" hidden="false" customHeight="false" outlineLevel="0" collapsed="false">
      <c r="B12" s="35" t="s">
        <v>122</v>
      </c>
      <c r="C12" s="36" t="s">
        <v>123</v>
      </c>
      <c r="D12" s="34" t="s">
        <v>174</v>
      </c>
      <c r="E12" s="34" t="s">
        <v>175</v>
      </c>
      <c r="F12" s="34" t="s">
        <v>176</v>
      </c>
      <c r="G12" s="35" t="str">
        <f aca="true">IF(D12="","",IF(D12&lt;TODAY(),"Dépassé",IF(D12&lt;=TODAY()+30,"Échéance proche","À jour")))</f>
        <v>À jour</v>
      </c>
      <c r="H12" s="35" t="str">
        <f aca="true">IF(F12="","",IF(F12&lt;TODAY(),"Dépassé",IF(F12&lt;=TODAY()+30,"Échéance proche","À jour")))</f>
        <v>À jour</v>
      </c>
    </row>
    <row r="13" customFormat="false" ht="15" hidden="false" customHeight="false" outlineLevel="0" collapsed="false">
      <c r="B13" s="29" t="s">
        <v>128</v>
      </c>
      <c r="C13" s="30" t="s">
        <v>129</v>
      </c>
      <c r="D13" s="28" t="s">
        <v>177</v>
      </c>
      <c r="E13" s="28" t="s">
        <v>178</v>
      </c>
      <c r="F13" s="28" t="s">
        <v>127</v>
      </c>
      <c r="G13" s="29" t="str">
        <f aca="true">IF(D13="","",IF(D13&lt;TODAY(),"Dépassé",IF(D13&lt;=TODAY()+30,"Échéance proche","À jour")))</f>
        <v>À jour</v>
      </c>
      <c r="H13" s="29" t="str">
        <f aca="true">IF(F13="","",IF(F13&lt;TODAY(),"Dépassé",IF(F13&lt;=TODAY()+30,"Échéance proche","À jour")))</f>
        <v>À jour</v>
      </c>
    </row>
    <row r="14" customFormat="false" ht="15" hidden="false" customHeight="false" outlineLevel="0" collapsed="false">
      <c r="B14" s="35" t="s">
        <v>134</v>
      </c>
      <c r="C14" s="36" t="s">
        <v>135</v>
      </c>
      <c r="D14" s="34" t="s">
        <v>179</v>
      </c>
      <c r="E14" s="34" t="s">
        <v>180</v>
      </c>
      <c r="F14" s="34" t="s">
        <v>181</v>
      </c>
      <c r="G14" s="35" t="str">
        <f aca="true">IF(D14="","",IF(D14&lt;TODAY(),"Dépassé",IF(D14&lt;=TODAY()+30,"Échéance proche","À jour")))</f>
        <v>À jour</v>
      </c>
      <c r="H14" s="35" t="str">
        <f aca="true">IF(F14="","",IF(F14&lt;TODAY(),"Dépassé",IF(F14&lt;=TODAY()+30,"Échéance proche","À jour")))</f>
        <v>À jour</v>
      </c>
    </row>
    <row r="15" customFormat="false" ht="15" hidden="false" customHeight="false" outlineLevel="0" collapsed="false">
      <c r="B15" s="29" t="s">
        <v>146</v>
      </c>
      <c r="C15" s="30" t="s">
        <v>147</v>
      </c>
      <c r="D15" s="28" t="s">
        <v>182</v>
      </c>
      <c r="E15" s="28" t="s">
        <v>183</v>
      </c>
      <c r="F15" s="28" t="s">
        <v>121</v>
      </c>
      <c r="G15" s="29" t="str">
        <f aca="true">IF(D15="","",IF(D15&lt;TODAY(),"Dépassé",IF(D15&lt;=TODAY()+30,"Échéance proche","À jour")))</f>
        <v>À jour</v>
      </c>
      <c r="H15" s="29" t="str">
        <f aca="true">IF(F15="","",IF(F15&lt;TODAY(),"Dépassé",IF(F15&lt;=TODAY()+30,"Échéance proche","À jour")))</f>
        <v>À jour</v>
      </c>
    </row>
    <row r="18" customFormat="false" ht="15" hidden="false" customHeight="true" outlineLevel="0" collapsed="false">
      <c r="B18" s="43" t="s">
        <v>184</v>
      </c>
      <c r="C18" s="43"/>
      <c r="E18" s="43" t="s">
        <v>185</v>
      </c>
      <c r="F18" s="43"/>
    </row>
    <row r="19" customFormat="false" ht="15" hidden="false" customHeight="false" outlineLevel="0" collapsed="false">
      <c r="B19" s="10" t="s">
        <v>186</v>
      </c>
      <c r="C19" s="11" t="s">
        <v>187</v>
      </c>
      <c r="E19" s="10" t="s">
        <v>188</v>
      </c>
      <c r="F19" s="11" t="s">
        <v>189</v>
      </c>
    </row>
    <row r="20" customFormat="false" ht="15" hidden="false" customHeight="false" outlineLevel="0" collapsed="false">
      <c r="B20" s="44" t="s">
        <v>54</v>
      </c>
      <c r="C20" s="45" t="n">
        <f aca="false">COUNTIF('Historique des contrôles'!$L$4:$L$500,"Conforme")</f>
        <v>5</v>
      </c>
      <c r="E20" s="44" t="s">
        <v>4</v>
      </c>
      <c r="F20" s="46" t="n">
        <f aca="false">SUMIF('Historique des contrôles'!$D$4:$D$500,E20,'Historique des contrôles'!$M$4:$M$500)</f>
        <v>245</v>
      </c>
    </row>
    <row r="21" customFormat="false" ht="15" hidden="false" customHeight="false" outlineLevel="0" collapsed="false">
      <c r="B21" s="44" t="s">
        <v>190</v>
      </c>
      <c r="C21" s="45" t="n">
        <f aca="false">COUNTIF('Historique des contrôles'!$L$4:$L$500,"Utilisable avec réserves")</f>
        <v>4</v>
      </c>
      <c r="E21" s="44" t="s">
        <v>122</v>
      </c>
      <c r="F21" s="46" t="n">
        <f aca="false">SUMIF('Historique des contrôles'!$D$4:$D$500,E21,'Historique des contrôles'!$M$4:$M$500)</f>
        <v>180</v>
      </c>
    </row>
    <row r="22" customFormat="false" ht="15" hidden="false" customHeight="false" outlineLevel="0" collapsed="false">
      <c r="B22" s="44" t="s">
        <v>60</v>
      </c>
      <c r="C22" s="45" t="n">
        <f aca="false">COUNTIF('Historique des contrôles'!$L$4:$L$500,"Non conforme")</f>
        <v>5</v>
      </c>
      <c r="E22" s="44" t="s">
        <v>128</v>
      </c>
      <c r="F22" s="46" t="n">
        <f aca="false">SUMIF('Historique des contrôles'!$D$4:$D$500,E22,'Historique des contrôles'!$M$4:$M$500)</f>
        <v>320</v>
      </c>
    </row>
    <row r="23" customFormat="false" ht="15" hidden="false" customHeight="false" outlineLevel="0" collapsed="false">
      <c r="E23" s="44" t="s">
        <v>134</v>
      </c>
      <c r="F23" s="46" t="n">
        <f aca="false">SUMIF('Historique des contrôles'!$D$4:$D$500,E23,'Historique des contrôles'!$M$4:$M$500)</f>
        <v>0</v>
      </c>
    </row>
    <row r="24" customFormat="false" ht="15" hidden="false" customHeight="false" outlineLevel="0" collapsed="false">
      <c r="E24" s="44" t="s">
        <v>146</v>
      </c>
      <c r="F24" s="46" t="n">
        <f aca="false">SUMIF('Historique des contrôles'!$D$4:$D$500,E24,'Historique des contrôles'!$M$4:$M$500)</f>
        <v>750</v>
      </c>
    </row>
  </sheetData>
  <mergeCells count="6">
    <mergeCell ref="B1:H1"/>
    <mergeCell ref="B2:H2"/>
    <mergeCell ref="B3:H3"/>
    <mergeCell ref="B9:H9"/>
    <mergeCell ref="B18:C18"/>
    <mergeCell ref="E18:F18"/>
  </mergeCells>
  <conditionalFormatting sqref="G11:G15">
    <cfRule type="cellIs" priority="2" operator="equal" aboveAverage="0" equalAverage="0" bottom="0" percent="0" rank="0" text="" dxfId="19">
      <formula>"Dépassé"</formula>
    </cfRule>
    <cfRule type="cellIs" priority="3" operator="equal" aboveAverage="0" equalAverage="0" bottom="0" percent="0" rank="0" text="" dxfId="18">
      <formula>"Échéance proche"</formula>
    </cfRule>
    <cfRule type="cellIs" priority="4" operator="equal" aboveAverage="0" equalAverage="0" bottom="0" percent="0" rank="0" text="" dxfId="17">
      <formula>"À jour"</formula>
    </cfRule>
  </conditionalFormatting>
  <conditionalFormatting sqref="H11:H15">
    <cfRule type="cellIs" priority="5" operator="equal" aboveAverage="0" equalAverage="0" bottom="0" percent="0" rank="0" text="" dxfId="19">
      <formula>"Dépassé"</formula>
    </cfRule>
    <cfRule type="cellIs" priority="6" operator="equal" aboveAverage="0" equalAverage="0" bottom="0" percent="0" rank="0" text="" dxfId="18">
      <formula>"Échéance proche"</formula>
    </cfRule>
    <cfRule type="cellIs" priority="7" operator="equal" aboveAverage="0" equalAverage="0" bottom="0" percent="0" rank="0" text="" dxfId="17">
      <formula>"À jour"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L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4"/>
    <col collapsed="false" customWidth="true" hidden="false" outlineLevel="0" max="4" min="2" style="0" width="30"/>
    <col collapsed="false" customWidth="true" hidden="false" outlineLevel="0" max="5" min="5" style="0" width="3"/>
    <col collapsed="false" customWidth="true" hidden="false" outlineLevel="0" max="7" min="6" style="0" width="2"/>
    <col collapsed="false" customWidth="true" hidden="false" outlineLevel="0" max="8" min="8" style="0" width="22"/>
    <col collapsed="false" customWidth="true" hidden="false" outlineLevel="0" max="9" min="9" style="0" width="24"/>
    <col collapsed="false" customWidth="true" hidden="false" outlineLevel="0" max="10" min="10" style="0" width="20"/>
    <col collapsed="false" customWidth="true" hidden="false" outlineLevel="0" max="11" min="11" style="0" width="12"/>
    <col collapsed="false" customWidth="true" hidden="false" outlineLevel="0" max="12" min="12" style="0" width="18"/>
  </cols>
  <sheetData>
    <row r="1" customFormat="false" ht="27.75" hidden="false" customHeight="true" outlineLevel="0" collapsed="false">
      <c r="B1" s="1" t="s">
        <v>191</v>
      </c>
      <c r="C1" s="1"/>
      <c r="D1" s="1"/>
    </row>
    <row r="2" customFormat="false" ht="15" hidden="false" customHeight="true" outlineLevel="0" collapsed="false">
      <c r="B2" s="2" t="s">
        <v>192</v>
      </c>
      <c r="C2" s="2"/>
      <c r="D2" s="2"/>
    </row>
    <row r="4" customFormat="false" ht="42" hidden="false" customHeight="true" outlineLevel="0" collapsed="false">
      <c r="B4" s="47" t="s">
        <v>193</v>
      </c>
      <c r="C4" s="48" t="s">
        <v>194</v>
      </c>
      <c r="D4" s="48"/>
    </row>
    <row r="5" customFormat="false" ht="42" hidden="false" customHeight="true" outlineLevel="0" collapsed="false">
      <c r="B5" s="47" t="s">
        <v>195</v>
      </c>
      <c r="C5" s="48" t="s">
        <v>196</v>
      </c>
      <c r="D5" s="48"/>
    </row>
    <row r="6" customFormat="false" ht="42" hidden="false" customHeight="true" outlineLevel="0" collapsed="false">
      <c r="B6" s="47" t="s">
        <v>197</v>
      </c>
      <c r="C6" s="48" t="s">
        <v>198</v>
      </c>
      <c r="D6" s="48"/>
    </row>
    <row r="7" customFormat="false" ht="42" hidden="false" customHeight="true" outlineLevel="0" collapsed="false">
      <c r="B7" s="47" t="s">
        <v>199</v>
      </c>
      <c r="C7" s="48" t="s">
        <v>200</v>
      </c>
      <c r="D7" s="48"/>
    </row>
    <row r="8" customFormat="false" ht="42" hidden="false" customHeight="true" outlineLevel="0" collapsed="false">
      <c r="B8" s="47" t="s">
        <v>201</v>
      </c>
      <c r="C8" s="48" t="s">
        <v>202</v>
      </c>
      <c r="D8" s="48"/>
    </row>
    <row r="9" customFormat="false" ht="42" hidden="false" customHeight="true" outlineLevel="0" collapsed="false">
      <c r="B9" s="47" t="s">
        <v>203</v>
      </c>
      <c r="C9" s="48" t="s">
        <v>204</v>
      </c>
      <c r="D9" s="48"/>
    </row>
    <row r="11" customFormat="false" ht="15" hidden="false" customHeight="true" outlineLevel="0" collapsed="false">
      <c r="B11" s="4" t="s">
        <v>205</v>
      </c>
      <c r="C11" s="4"/>
      <c r="D11" s="4"/>
    </row>
    <row r="12" customFormat="false" ht="19.5" hidden="false" customHeight="true" outlineLevel="0" collapsed="false">
      <c r="B12" s="49" t="s">
        <v>54</v>
      </c>
      <c r="C12" s="12" t="s">
        <v>206</v>
      </c>
      <c r="D12" s="12"/>
    </row>
    <row r="13" customFormat="false" ht="19.5" hidden="false" customHeight="true" outlineLevel="0" collapsed="false">
      <c r="B13" s="50" t="s">
        <v>41</v>
      </c>
      <c r="C13" s="12" t="s">
        <v>207</v>
      </c>
      <c r="D13" s="12"/>
    </row>
    <row r="14" customFormat="false" ht="19.5" hidden="false" customHeight="true" outlineLevel="0" collapsed="false">
      <c r="B14" s="51" t="s">
        <v>60</v>
      </c>
      <c r="C14" s="12" t="s">
        <v>208</v>
      </c>
      <c r="D14" s="12"/>
    </row>
    <row r="15" customFormat="false" ht="19.5" hidden="false" customHeight="true" outlineLevel="0" collapsed="false">
      <c r="B15" s="52" t="s">
        <v>43</v>
      </c>
      <c r="C15" s="12" t="s">
        <v>209</v>
      </c>
      <c r="D15" s="12"/>
    </row>
    <row r="17" customFormat="false" ht="45.75" hidden="false" customHeight="true" outlineLevel="0" collapsed="false">
      <c r="B17" s="53" t="s">
        <v>210</v>
      </c>
      <c r="C17" s="53"/>
      <c r="D17" s="53"/>
    </row>
    <row r="19" customFormat="false" ht="15" hidden="false" customHeight="true" outlineLevel="0" collapsed="false">
      <c r="H19" s="43" t="s">
        <v>211</v>
      </c>
      <c r="I19" s="43"/>
      <c r="J19" s="43"/>
      <c r="K19" s="43"/>
      <c r="L19" s="43"/>
    </row>
    <row r="20" customFormat="false" ht="15" hidden="false" customHeight="false" outlineLevel="0" collapsed="false">
      <c r="H20" s="11" t="s">
        <v>48</v>
      </c>
      <c r="I20" s="11" t="s">
        <v>5</v>
      </c>
      <c r="J20" s="11" t="s">
        <v>11</v>
      </c>
      <c r="K20" s="11" t="s">
        <v>212</v>
      </c>
      <c r="L20" s="11" t="s">
        <v>20</v>
      </c>
    </row>
    <row r="21" customFormat="false" ht="15" hidden="false" customHeight="false" outlineLevel="0" collapsed="false">
      <c r="H21" s="30" t="s">
        <v>54</v>
      </c>
      <c r="I21" s="30" t="s">
        <v>6</v>
      </c>
      <c r="J21" s="30" t="s">
        <v>213</v>
      </c>
      <c r="K21" s="30" t="s">
        <v>214</v>
      </c>
      <c r="L21" s="30" t="s">
        <v>215</v>
      </c>
    </row>
    <row r="22" customFormat="false" ht="15" hidden="false" customHeight="false" outlineLevel="0" collapsed="false">
      <c r="H22" s="36" t="s">
        <v>41</v>
      </c>
      <c r="I22" s="36" t="s">
        <v>136</v>
      </c>
      <c r="J22" s="36" t="s">
        <v>12</v>
      </c>
      <c r="K22" s="36" t="s">
        <v>216</v>
      </c>
      <c r="L22" s="36" t="s">
        <v>217</v>
      </c>
    </row>
    <row r="23" customFormat="false" ht="15" hidden="false" customHeight="false" outlineLevel="0" collapsed="false">
      <c r="H23" s="30" t="s">
        <v>60</v>
      </c>
      <c r="I23" s="30" t="s">
        <v>124</v>
      </c>
      <c r="J23" s="30" t="s">
        <v>218</v>
      </c>
      <c r="K23" s="30" t="s">
        <v>219</v>
      </c>
      <c r="L23" s="30" t="s">
        <v>21</v>
      </c>
    </row>
    <row r="24" customFormat="false" ht="15" hidden="false" customHeight="false" outlineLevel="0" collapsed="false">
      <c r="H24" s="36" t="s">
        <v>43</v>
      </c>
      <c r="I24" s="36" t="s">
        <v>141</v>
      </c>
      <c r="J24" s="36" t="s">
        <v>220</v>
      </c>
      <c r="K24" s="36" t="s">
        <v>19</v>
      </c>
      <c r="L24" s="36" t="s">
        <v>221</v>
      </c>
    </row>
    <row r="25" customFormat="false" ht="15" hidden="false" customHeight="false" outlineLevel="0" collapsed="false">
      <c r="H25" s="30"/>
      <c r="I25" s="30" t="s">
        <v>148</v>
      </c>
      <c r="J25" s="30" t="s">
        <v>222</v>
      </c>
      <c r="K25" s="30" t="s">
        <v>223</v>
      </c>
      <c r="L25" s="30" t="s">
        <v>224</v>
      </c>
    </row>
    <row r="26" customFormat="false" ht="15" hidden="false" customHeight="false" outlineLevel="0" collapsed="false">
      <c r="H26" s="36"/>
      <c r="I26" s="36" t="s">
        <v>130</v>
      </c>
      <c r="J26" s="36" t="s">
        <v>225</v>
      </c>
      <c r="K26" s="36"/>
      <c r="L26" s="36" t="s">
        <v>226</v>
      </c>
    </row>
    <row r="27" customFormat="false" ht="15" hidden="false" customHeight="false" outlineLevel="0" collapsed="false">
      <c r="H27" s="30"/>
      <c r="I27" s="30"/>
      <c r="J27" s="30"/>
      <c r="K27" s="30"/>
      <c r="L27" s="30" t="s">
        <v>227</v>
      </c>
    </row>
  </sheetData>
  <mergeCells count="15">
    <mergeCell ref="B1:D1"/>
    <mergeCell ref="B2:D2"/>
    <mergeCell ref="C4:D4"/>
    <mergeCell ref="C5:D5"/>
    <mergeCell ref="C6:D6"/>
    <mergeCell ref="C7:D7"/>
    <mergeCell ref="C8:D8"/>
    <mergeCell ref="C9:D9"/>
    <mergeCell ref="B11:D11"/>
    <mergeCell ref="C12:D12"/>
    <mergeCell ref="C13:D13"/>
    <mergeCell ref="C14:D14"/>
    <mergeCell ref="C15:D15"/>
    <mergeCell ref="B17:D17"/>
    <mergeCell ref="H19:L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2026-09-25T16:25:21Z</dcterms:created>
  <dc:creator>Modèle Excel</dc:creator>
  <dc:description>Modèle de fiche de contrôle de l'état d'un véhicule (état des lieux, inspection, suivi de parc).</dc:description>
  <dc:language>en-US</dc:language>
  <cp:lastModifiedBy/>
  <dcterms:modified xsi:type="dcterms:W3CDTF">2026-09-25T16:25:22Z</dcterms:modified>
  <cp:revision>1</cp:revision>
  <dc:subject/>
  <dc:title>Fiche de contrôle de l'état du véhicule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