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9418BAAD-1E11-4F61-8FAA-D44A169F10CB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Fiche message" sheetId="2" r:id="rId1"/>
    <sheet name="Registre des appels" sheetId="3" r:id="rId2"/>
    <sheet name="Mode d'emploi" sheetId="1" r:id="rId3"/>
    <sheet name="Tableau de bord" sheetId="4" r:id="rId4"/>
  </sheets>
  <definedNames>
    <definedName name="_xlnm.Print_Area" localSheetId="0">'Fiche message'!$A$1:$I$37</definedName>
    <definedName name="_xlnm.Print_Area" localSheetId="1">'Registre des appels'!$A$1:$N$26</definedName>
    <definedName name="_xlnm.Print_Area" localSheetId="3">'Tableau de bord'!$A$1:$H$35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4" l="1"/>
  <c r="C17" i="4"/>
  <c r="E16" i="4"/>
  <c r="C16" i="4"/>
  <c r="E15" i="4"/>
  <c r="C15" i="4"/>
  <c r="E14" i="4"/>
  <c r="E18" i="4" s="1"/>
  <c r="C14" i="4"/>
  <c r="C18" i="4" s="1"/>
  <c r="E13" i="4"/>
  <c r="C13" i="4"/>
  <c r="F9" i="4"/>
  <c r="D9" i="4"/>
  <c r="B9" i="4"/>
  <c r="F7" i="4"/>
  <c r="D7" i="4"/>
  <c r="B7" i="4"/>
  <c r="M26" i="3"/>
  <c r="B26" i="3"/>
  <c r="M25" i="3"/>
  <c r="B25" i="3"/>
  <c r="M24" i="3"/>
  <c r="B24" i="3"/>
  <c r="M23" i="3"/>
  <c r="B23" i="3"/>
  <c r="M22" i="3"/>
  <c r="B22" i="3"/>
  <c r="M21" i="3"/>
  <c r="B21" i="3"/>
  <c r="M20" i="3"/>
  <c r="B20" i="3"/>
  <c r="M19" i="3"/>
  <c r="B19" i="3"/>
  <c r="M18" i="3"/>
  <c r="B18" i="3"/>
  <c r="M17" i="3"/>
  <c r="B17" i="3"/>
  <c r="M16" i="3"/>
  <c r="B16" i="3"/>
  <c r="M15" i="3"/>
  <c r="B15" i="3"/>
  <c r="M14" i="3"/>
  <c r="B14" i="3"/>
  <c r="M13" i="3"/>
  <c r="B13" i="3"/>
  <c r="M12" i="3"/>
  <c r="B12" i="3"/>
  <c r="M11" i="3"/>
  <c r="B11" i="3"/>
  <c r="M10" i="3"/>
  <c r="B10" i="3"/>
  <c r="M9" i="3"/>
  <c r="B9" i="3"/>
  <c r="M8" i="3"/>
  <c r="B8" i="3"/>
  <c r="M7" i="3"/>
  <c r="B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M6" authorId="0" shapeId="0" xr:uid="{00000000-0006-0000-0200-000001000000}">
      <text>
        <r>
          <rPr>
            <sz val="10"/>
            <rFont val="Arial"/>
            <family val="2"/>
          </rPr>
          <t>Nombre de jours écoulés depuis l'appel pour les messages non traités, calculé par rapport à la « date de référence » (cellule D4).</t>
        </r>
      </text>
    </comment>
  </commentList>
</comments>
</file>

<file path=xl/sharedStrings.xml><?xml version="1.0" encoding="utf-8"?>
<sst xmlns="http://schemas.openxmlformats.org/spreadsheetml/2006/main" count="222" uniqueCount="143">
  <si>
    <t>MODE D'EMPLOI</t>
  </si>
  <si>
    <t>Fiche de message téléphonique à imprimer + registre de suivi des appels.</t>
  </si>
  <si>
    <t>À QUOI SERT CE CLASSEUR ?</t>
  </si>
  <si>
    <t>Ce classeur sert à noter proprement un appel reçu pour une personne absente, puis à en assurer le suivi. Il combine une fiche prête à imprimer et un registre pour ne perdre aucun message.</t>
  </si>
  <si>
    <t>LES 3 FEUILLES</t>
  </si>
  <si>
    <t>1 · Fiche message</t>
  </si>
  <si>
    <t>Le formulaire à imprimer (2 fiches par page A4). La 1re est un exemple rempli, la 2de est vierge : imprimez-la ou photocopiez-la pour prendre vos messages à la main. Les cases se cochent aussi à l'écran (☐ / ☑).</t>
  </si>
  <si>
    <t>2 · Registre des appels</t>
  </si>
  <si>
    <t>Le journal de suivi. Chaque ligne = un appel. Les listes déroulantes (destinataire, action, priorité, statut) et les couleurs vous montrent d'un coup d'œil ce qui reste à traiter.</t>
  </si>
  <si>
    <t>3 · Tableau de bord</t>
  </si>
  <si>
    <t>Les indicateurs calculés automatiquement à partir du registre : volumes, urgents en attente, taux de traitement et charge par destinataire, avec un graphique.</t>
  </si>
  <si>
    <t>CODE COULEUR</t>
  </si>
  <si>
    <t xml:space="preserve">  À remplir</t>
  </si>
  <si>
    <t>Cellules crème : les seules que vous saisissez.</t>
  </si>
  <si>
    <t xml:space="preserve">  Vert</t>
  </si>
  <si>
    <t>Statut « Traité » : message clôturé.</t>
  </si>
  <si>
    <t xml:space="preserve">  Orange</t>
  </si>
  <si>
    <t>« En cours » ou appel urgent : à surveiller.</t>
  </si>
  <si>
    <t xml:space="preserve">  Rouge</t>
  </si>
  <si>
    <t>« À traiter », priorité haute, ou attente de plus de 2 jours : action requise.</t>
  </si>
  <si>
    <t>POUR BIEN DÉMARRER</t>
  </si>
  <si>
    <t>① Imprimez la feuille « Fiche message » pour prendre les appels à la main, ou saisissez directement dans le registre.</t>
  </si>
  <si>
    <t>② Dans « Registre des appels », remplacez les exemples : date, appelant, destinataire, objet…</t>
  </si>
  <si>
    <t>③ Choisissez l'action, la priorité et le statut dans les listes déroulantes.</t>
  </si>
  <si>
    <t>④ Mettez à jour la « date de référence » (cellule D4) pour suivre les jours d'attente.</t>
  </si>
  <si>
    <t>⑤ Consultez le « Tableau de bord » : il se met à jour tout seul.</t>
  </si>
  <si>
    <t>Les dates sont au format JJ/MM/AAAA et les nombres au format français. Vous pouvez ajouter des lignes au registre : recopiez les formules des colonnes « N° » et « Jours d'attente » vers le bas.</t>
  </si>
  <si>
    <t>✆   MESSAGE TÉLÉPHONIQUE</t>
  </si>
  <si>
    <t>Date</t>
  </si>
  <si>
    <t>Heure</t>
  </si>
  <si>
    <t>10:15</t>
  </si>
  <si>
    <t>Reçu par</t>
  </si>
  <si>
    <t>Sophie B.</t>
  </si>
  <si>
    <t>Pour</t>
  </si>
  <si>
    <t>Marie Lefèvre</t>
  </si>
  <si>
    <t>En votre absence, vous avez reçu un appel de :</t>
  </si>
  <si>
    <t>Nom</t>
  </si>
  <si>
    <t>Antoine Girard</t>
  </si>
  <si>
    <t>Société</t>
  </si>
  <si>
    <t>Girard &amp; Associés</t>
  </si>
  <si>
    <t>Téléphone</t>
  </si>
  <si>
    <t>06 12 34 56 78</t>
  </si>
  <si>
    <t>E-mail</t>
  </si>
  <si>
    <t>a.girard@exemple.fr</t>
  </si>
  <si>
    <t>Objet</t>
  </si>
  <si>
    <t>Souhaite un devis pour une prestation</t>
  </si>
  <si>
    <t>☑</t>
  </si>
  <si>
    <t>A téléphoné</t>
  </si>
  <si>
    <t>Souhaite être rappelé</t>
  </si>
  <si>
    <t>☐</t>
  </si>
  <si>
    <t>Rappellera</t>
  </si>
  <si>
    <t>Est passé(e) vous voir</t>
  </si>
  <si>
    <t>Demande un rendez-vous</t>
  </si>
  <si>
    <t>URGENT</t>
  </si>
  <si>
    <t>Message</t>
  </si>
  <si>
    <t>Rappeler avant vendredi. Dossier réf. 2027-018 à préparer pour le rendez-vous.</t>
  </si>
  <si>
    <t>✂ - - - - - - - - - - - - - - - - - - - - - - - - - - - - - - - - - - - - - - - - - - - - - - - - - - - - - - - - -</t>
  </si>
  <si>
    <t>REGISTRE DES APPELS</t>
  </si>
  <si>
    <t>Journal de suivi des appels reçus : qui a appelé, pour qui, et où en est le traitement.</t>
  </si>
  <si>
    <t>Date de référence</t>
  </si>
  <si>
    <t>← Modifiez cette date (ou saisissez la date du jour) : les « jours d'attente » se recalculent.</t>
  </si>
  <si>
    <t>N°</t>
  </si>
  <si>
    <t>Appelant</t>
  </si>
  <si>
    <t>Destinataire</t>
  </si>
  <si>
    <t>Objet / Motif</t>
  </si>
  <si>
    <t>Action souhaitée</t>
  </si>
  <si>
    <t>Priorité</t>
  </si>
  <si>
    <t>Statut</t>
  </si>
  <si>
    <t>Jours
d'attente</t>
  </si>
  <si>
    <t>Traité par</t>
  </si>
  <si>
    <t>09:05</t>
  </si>
  <si>
    <t>Devis prestation à envoyer</t>
  </si>
  <si>
    <t>À rappeler</t>
  </si>
  <si>
    <t>Haute</t>
  </si>
  <si>
    <t>À traiter</t>
  </si>
  <si>
    <t>09:40</t>
  </si>
  <si>
    <t>Claire Fontaine</t>
  </si>
  <si>
    <t>Fontaine SARL</t>
  </si>
  <si>
    <t>01 45 67 89 10</t>
  </si>
  <si>
    <t>Thomas Roche</t>
  </si>
  <si>
    <t>Confirme le rendez-vous de jeudi</t>
  </si>
  <si>
    <t>Pour information</t>
  </si>
  <si>
    <t>Basse</t>
  </si>
  <si>
    <t>Traité</t>
  </si>
  <si>
    <t>11:20</t>
  </si>
  <si>
    <t>Marc Aubert</t>
  </si>
  <si>
    <t>Aubert Distribution</t>
  </si>
  <si>
    <t>07 88 99 00 11</t>
  </si>
  <si>
    <t>Sophie Bernard</t>
  </si>
  <si>
    <t>Problème de livraison commande 4471</t>
  </si>
  <si>
    <t>Urgent</t>
  </si>
  <si>
    <t>En cours</t>
  </si>
  <si>
    <t>Julien M.</t>
  </si>
  <si>
    <t>08:55</t>
  </si>
  <si>
    <t>Nadia Cherif</t>
  </si>
  <si>
    <t>Studio Cherif</t>
  </si>
  <si>
    <t>06 44 55 66 77</t>
  </si>
  <si>
    <t>Souhaite un rappel avant midi</t>
  </si>
  <si>
    <t>Normale</t>
  </si>
  <si>
    <t>10:30</t>
  </si>
  <si>
    <t>Paul Rivière</t>
  </si>
  <si>
    <t>—</t>
  </si>
  <si>
    <t>06 21 43 65 87</t>
  </si>
  <si>
    <t>Accueil général</t>
  </si>
  <si>
    <t>Renseignement sur les horaires</t>
  </si>
  <si>
    <t>Accueil</t>
  </si>
  <si>
    <t>14:10</t>
  </si>
  <si>
    <t>Léa Dumas</t>
  </si>
  <si>
    <t>Dumas &amp; Fille</t>
  </si>
  <si>
    <t>01 23 45 67 89</t>
  </si>
  <si>
    <t>Julien Moreau</t>
  </si>
  <si>
    <t>Demande un rendez-vous semaine prochaine</t>
  </si>
  <si>
    <t>RDV demandé</t>
  </si>
  <si>
    <t>09:15</t>
  </si>
  <si>
    <t>Relance devis prestation</t>
  </si>
  <si>
    <t>13:45</t>
  </si>
  <si>
    <t>Hugo Berthier</t>
  </si>
  <si>
    <t>Berthier Conseil</t>
  </si>
  <si>
    <t>07 12 22 33 44</t>
  </si>
  <si>
    <t>A rappelé, dossier transmis</t>
  </si>
  <si>
    <t>A rappelé</t>
  </si>
  <si>
    <t>Thomas R.</t>
  </si>
  <si>
    <t>10:05</t>
  </si>
  <si>
    <t>Camille Noël</t>
  </si>
  <si>
    <t>Atelier Noël</t>
  </si>
  <si>
    <t>06 55 44 33 22</t>
  </si>
  <si>
    <t>Facture janvier : question de montant</t>
  </si>
  <si>
    <t>16:20</t>
  </si>
  <si>
    <t>Yann Leroy</t>
  </si>
  <si>
    <t>Leroy &amp; Cie</t>
  </si>
  <si>
    <t>01 98 76 54 32</t>
  </si>
  <si>
    <t>Rappellera demain matin</t>
  </si>
  <si>
    <t>TABLEAU DE BORD DES APPELS</t>
  </si>
  <si>
    <t>Vue d'ensemble du registre : volumes, suivi et charge par destinataire.</t>
  </si>
  <si>
    <t>INDICATEURS CLÉS</t>
  </si>
  <si>
    <t>Total des appels</t>
  </si>
  <si>
    <t>Urgents en attente</t>
  </si>
  <si>
    <t>Traités</t>
  </si>
  <si>
    <t>Taux de traitement</t>
  </si>
  <si>
    <t>APPELS PAR DESTINATAIRE</t>
  </si>
  <si>
    <t>Total appels</t>
  </si>
  <si>
    <t>Dont en attente (non traités)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</si>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</sst>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color theme="1"/>
      <name val="Calibri"/>
      <family val="2"/>
      <charset val="1"/>
    </font>
    <font>
      <b/>
      <sz val="17"/>
      <color rgb="FFFFFFFF"/>
      <name val="Calibri"/>
      <charset val="1"/>
    </font>
    <font>
      <i/>
      <sz val="10.5"/>
      <color rgb="FF2E8BA6"/>
      <name val="Calibri"/>
      <charset val="1"/>
    </font>
    <font>
      <b/>
      <sz val="11.5"/>
      <color rgb="FFFFFFFF"/>
      <name val="Calibri"/>
      <charset val="1"/>
    </font>
    <font>
      <sz val="10"/>
      <color rgb="FF21353D"/>
      <name val="Calibri"/>
      <charset val="1"/>
    </font>
    <font>
      <b/>
      <sz val="10"/>
      <color rgb="FF21353D"/>
      <name val="Calibri"/>
      <charset val="1"/>
    </font>
    <font>
      <b/>
      <sz val="10"/>
      <color rgb="FF1E6B3A"/>
      <name val="Calibri"/>
      <charset val="1"/>
    </font>
    <font>
      <b/>
      <sz val="10"/>
      <color rgb="FF9A5A15"/>
      <name val="Calibri"/>
      <charset val="1"/>
    </font>
    <font>
      <b/>
      <sz val="10"/>
      <color rgb="FFB03A2E"/>
      <name val="Calibri"/>
      <charset val="1"/>
    </font>
    <font>
      <i/>
      <sz val="9.5"/>
      <color rgb="FF2E8BA6"/>
      <name val="Calibri"/>
      <charset val="1"/>
    </font>
    <font>
      <b/>
      <sz val="15"/>
      <color rgb="FFFFFFFF"/>
      <name val="Calibri"/>
      <charset val="1"/>
    </font>
    <font>
      <b/>
      <sz val="9.5"/>
      <color rgb="FF21353D"/>
      <name val="Calibri"/>
      <charset val="1"/>
    </font>
    <font>
      <b/>
      <sz val="10"/>
      <color rgb="FFFFFFFF"/>
      <name val="Calibri"/>
      <charset val="1"/>
    </font>
    <font>
      <b/>
      <sz val="11"/>
      <color rgb="FF21353D"/>
      <name val="Calibri"/>
      <charset val="1"/>
    </font>
    <font>
      <i/>
      <sz val="9.5"/>
      <color rgb="FF16697A"/>
      <name val="Calibri"/>
      <charset val="1"/>
    </font>
    <font>
      <b/>
      <sz val="12"/>
      <color rgb="FF16697A"/>
      <name val="Calibri"/>
      <charset val="1"/>
    </font>
    <font>
      <sz val="9.5"/>
      <color rgb="FF21353D"/>
      <name val="Calibri"/>
      <charset val="1"/>
    </font>
    <font>
      <b/>
      <sz val="9.5"/>
      <color rgb="FFB03A2E"/>
      <name val="Calibri"/>
      <charset val="1"/>
    </font>
    <font>
      <b/>
      <sz val="9.5"/>
      <color rgb="FFFFFFFF"/>
      <name val="Calibri"/>
      <charset val="1"/>
    </font>
    <font>
      <sz val="8"/>
      <color rgb="FF9AAEB4"/>
      <name val="Calibri"/>
      <charset val="1"/>
    </font>
    <font>
      <i/>
      <sz val="9"/>
      <color rgb="FF2E8BA6"/>
      <name val="Calibri"/>
      <charset val="1"/>
    </font>
    <font>
      <b/>
      <sz val="9.5"/>
      <color rgb="FF16697A"/>
      <name val="Calibri"/>
      <charset val="1"/>
    </font>
    <font>
      <sz val="10"/>
      <name val="Arial"/>
      <family val="2"/>
    </font>
    <font>
      <b/>
      <sz val="18"/>
      <color rgb="FF16697A"/>
      <name val="Calibri"/>
      <charset val="1"/>
    </font>
    <font>
      <b/>
      <sz val="18"/>
      <color rgb="FFB03A2E"/>
      <name val="Calibri"/>
      <charset val="1"/>
    </font>
    <font>
      <b/>
      <sz val="18"/>
      <color rgb="FF9A5A15"/>
      <name val="Calibri"/>
      <charset val="1"/>
    </font>
    <font>
      <b/>
      <sz val="18"/>
      <color rgb="FF1E6B3A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6697A"/>
        <bgColor rgb="FF008080"/>
      </patternFill>
    </fill>
    <fill>
      <patternFill patternType="solid">
        <fgColor rgb="FF2E8BA6"/>
        <bgColor rgb="FF008080"/>
      </patternFill>
    </fill>
    <fill>
      <patternFill patternType="solid">
        <fgColor rgb="FFF4F7F8"/>
        <bgColor rgb="FFE9F1F3"/>
      </patternFill>
    </fill>
    <fill>
      <patternFill patternType="solid">
        <fgColor rgb="FFE9F1F3"/>
        <bgColor rgb="FFF4F7F8"/>
      </patternFill>
    </fill>
    <fill>
      <patternFill patternType="solid">
        <fgColor rgb="FFFFFFFF"/>
        <bgColor rgb="FFF4F7F8"/>
      </patternFill>
    </fill>
    <fill>
      <patternFill patternType="solid">
        <fgColor rgb="FFFFF3E2"/>
        <bgColor rgb="FFF4F7F8"/>
      </patternFill>
    </fill>
    <fill>
      <patternFill patternType="solid">
        <fgColor rgb="FFD8EBDF"/>
        <bgColor rgb="FFE9F1F3"/>
      </patternFill>
    </fill>
    <fill>
      <patternFill patternType="solid">
        <fgColor rgb="FFFBE6CC"/>
        <bgColor rgb="FFFFF3E2"/>
      </patternFill>
    </fill>
    <fill>
      <patternFill patternType="solid">
        <fgColor rgb="FFF6D6D2"/>
        <bgColor rgb="FFFBE6CC"/>
      </patternFill>
    </fill>
    <fill>
      <patternFill patternType="solid">
        <fgColor rgb="FFD97E2B"/>
        <bgColor rgb="FFFF9900"/>
      </patternFill>
    </fill>
  </fills>
  <borders count="4">
    <border>
      <left/>
      <right/>
      <top/>
      <bottom/>
      <diagonal/>
    </border>
    <border>
      <left style="thin">
        <color rgb="FFC6D5DA"/>
      </left>
      <right/>
      <top style="thin">
        <color rgb="FFC6D5DA"/>
      </top>
      <bottom style="thin">
        <color rgb="FFC6D5DA"/>
      </bottom>
      <diagonal/>
    </border>
    <border>
      <left style="thin">
        <color rgb="FFC6D5DA"/>
      </left>
      <right style="thin">
        <color rgb="FFC6D5DA"/>
      </right>
      <top style="thin">
        <color rgb="FFC6D5DA"/>
      </top>
      <bottom style="thin">
        <color rgb="FFC6D5DA"/>
      </bottom>
      <diagonal/>
    </border>
    <border>
      <left style="thin">
        <color rgb="FFC6D5DA"/>
      </left>
      <right/>
      <top style="thin">
        <color rgb="FFC6D5DA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7" borderId="3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/>
    </xf>
    <xf numFmtId="0" fontId="16" fillId="6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/>
    </xf>
    <xf numFmtId="0" fontId="7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/>
    </xf>
    <xf numFmtId="14" fontId="4" fillId="7" borderId="2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/>
    </xf>
    <xf numFmtId="14" fontId="16" fillId="7" borderId="2" xfId="0" applyNumberFormat="1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left" vertical="center"/>
    </xf>
    <xf numFmtId="1" fontId="16" fillId="6" borderId="2" xfId="0" applyNumberFormat="1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1" fontId="16" fillId="4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12" fillId="11" borderId="2" xfId="0" applyFont="1" applyFill="1" applyBorder="1" applyAlignment="1">
      <alignment horizontal="left" vertical="center"/>
    </xf>
    <xf numFmtId="0" fontId="19" fillId="0" borderId="0" xfId="0" applyFont="1" applyAlignment="1">
      <alignment horizontal="center"/>
    </xf>
    <xf numFmtId="0" fontId="18" fillId="11" borderId="2" xfId="0" applyFont="1" applyFill="1" applyBorder="1" applyAlignment="1">
      <alignment horizontal="center" vertical="center"/>
    </xf>
    <xf numFmtId="14" fontId="5" fillId="7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 wrapText="1"/>
    </xf>
    <xf numFmtId="3" fontId="23" fillId="4" borderId="1" xfId="0" applyNumberFormat="1" applyFont="1" applyFill="1" applyBorder="1" applyAlignment="1">
      <alignment horizontal="center" vertical="center"/>
    </xf>
    <xf numFmtId="3" fontId="24" fillId="4" borderId="1" xfId="0" applyNumberFormat="1" applyFont="1" applyFill="1" applyBorder="1" applyAlignment="1">
      <alignment horizontal="center" vertical="center"/>
    </xf>
    <xf numFmtId="3" fontId="25" fillId="4" borderId="1" xfId="0" applyNumberFormat="1" applyFont="1" applyFill="1" applyBorder="1" applyAlignment="1">
      <alignment horizontal="center" vertical="center"/>
    </xf>
    <xf numFmtId="3" fontId="26" fillId="4" borderId="1" xfId="0" applyNumberFormat="1" applyFont="1" applyFill="1" applyBorder="1" applyAlignment="1">
      <alignment horizontal="center" vertical="center"/>
    </xf>
    <xf numFmtId="164" fontId="23" fillId="4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12" fillId="11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9">
    <dxf>
      <font>
        <b/>
        <color rgb="FF9A5A15"/>
        <name val="Calibri"/>
        <charset val="1"/>
      </font>
      <fill>
        <patternFill>
          <bgColor rgb="FFFBE6CC"/>
        </patternFill>
      </fill>
    </dxf>
    <dxf>
      <font>
        <b/>
        <color rgb="FFB03A2E"/>
        <name val="Calibri"/>
        <charset val="1"/>
      </font>
      <fill>
        <patternFill>
          <bgColor rgb="FFF6D6D2"/>
        </patternFill>
      </fill>
    </dxf>
    <dxf>
      <font>
        <b/>
        <color rgb="FFB03A2E"/>
        <name val="Calibri"/>
        <charset val="1"/>
      </font>
      <fill>
        <patternFill>
          <bgColor rgb="FFF6D6D2"/>
        </patternFill>
      </fill>
    </dxf>
    <dxf>
      <font>
        <b/>
        <color rgb="FF9A5A15"/>
        <name val="Calibri"/>
        <charset val="1"/>
      </font>
      <fill>
        <patternFill>
          <bgColor rgb="FFFBE6CC"/>
        </patternFill>
      </fill>
    </dxf>
    <dxf>
      <font>
        <b/>
        <color rgb="FF1E6B3A"/>
        <name val="Calibri"/>
        <charset val="1"/>
      </font>
      <fill>
        <patternFill>
          <bgColor rgb="FFD8EBDF"/>
        </patternFill>
      </fill>
    </dxf>
    <dxf>
      <font>
        <b/>
        <color rgb="FFB03A2E"/>
        <name val="Calibri"/>
        <charset val="1"/>
      </font>
      <fill>
        <patternFill>
          <bgColor rgb="FFF6D6D2"/>
        </patternFill>
      </fill>
    </dxf>
    <dxf>
      <font>
        <b/>
        <color rgb="FF9A5A15"/>
        <name val="Calibri"/>
        <charset val="1"/>
      </font>
      <fill>
        <patternFill>
          <bgColor rgb="FFFBE6CC"/>
        </patternFill>
      </fill>
    </dxf>
    <dxf>
      <font>
        <b/>
        <color rgb="FFB03A2E"/>
        <name val="Calibri"/>
        <charset val="1"/>
      </font>
      <fill>
        <patternFill>
          <bgColor rgb="FFF6D6D2"/>
        </patternFill>
      </fill>
    </dxf>
    <dxf>
      <font>
        <b/>
        <color rgb="FFB03A2E"/>
        <name val="Calibri"/>
        <charset val="1"/>
      </font>
      <fill>
        <patternFill>
          <bgColor rgb="FFF6D6D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9A5A15"/>
      <rgbColor rgb="FF800080"/>
      <rgbColor rgb="FF16697A"/>
      <rgbColor rgb="FFD9D9D9"/>
      <rgbColor rgb="FF878787"/>
      <rgbColor rgb="FF9999FF"/>
      <rgbColor rgb="FF993366"/>
      <rgbColor rgb="FFFFF3E2"/>
      <rgbColor rgb="FFE9F1F3"/>
      <rgbColor rgb="FF660066"/>
      <rgbColor rgb="FFFF8080"/>
      <rgbColor rgb="FF0066CC"/>
      <rgbColor rgb="FFC6D5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8"/>
      <rgbColor rgb="FFD8EBDF"/>
      <rgbColor rgb="FFFBE6CC"/>
      <rgbColor rgb="FF99CCFF"/>
      <rgbColor rgb="FFFF99CC"/>
      <rgbColor rgb="FFCC99FF"/>
      <rgbColor rgb="FFF6D6D2"/>
      <rgbColor rgb="FF3366FF"/>
      <rgbColor rgb="FF33CCCC"/>
      <rgbColor rgb="FF99CC00"/>
      <rgbColor rgb="FFFFCC00"/>
      <rgbColor rgb="FFFF9900"/>
      <rgbColor rgb="FFD97E2B"/>
      <rgbColor rgb="FF666699"/>
      <rgbColor rgb="FF9AAEB4"/>
      <rgbColor rgb="FF003366"/>
      <rgbColor rgb="FF2E8BA6"/>
      <rgbColor rgb="FF003300"/>
      <rgbColor rgb="FF333300"/>
      <rgbColor rgb="FFB03A2E"/>
      <rgbColor rgb="FF993366"/>
      <rgbColor rgb="FF333399"/>
      <rgbColor rgb="FF2135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Appels par destinataire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'Tableau de bord'!$C$12</c:f>
              <c:strCache>
                <c:ptCount val="1"/>
                <c:pt idx="0">
                  <c:v>Total appels</c:v>
                </c:pt>
              </c:strCache>
            </c:strRef>
          </c:tx>
          <c:spPr>
            <a:solidFill>
              <a:srgbClr val="2E8BA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bord'!$B$13:$B$17</c:f>
              <c:strCache>
                <c:ptCount val="5"/>
                <c:pt idx="0">
                  <c:v>Marie Lefèvre</c:v>
                </c:pt>
                <c:pt idx="1">
                  <c:v>Thomas Roche</c:v>
                </c:pt>
                <c:pt idx="2">
                  <c:v>Sophie Bernard</c:v>
                </c:pt>
                <c:pt idx="3">
                  <c:v>Julien Moreau</c:v>
                </c:pt>
                <c:pt idx="4">
                  <c:v>Accueil général</c:v>
                </c:pt>
              </c:strCache>
            </c:strRef>
          </c:cat>
          <c:val>
            <c:numRef>
              <c:f>'Tableau de bord'!$C$13:$C$17</c:f>
              <c:numCache>
                <c:formatCode>#,##0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80-42C0-B8EC-B4A4AA4E5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089498"/>
        <c:axId val="95780397"/>
      </c:barChart>
      <c:catAx>
        <c:axId val="7308949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5780397"/>
        <c:crosses val="autoZero"/>
        <c:auto val="1"/>
        <c:lblAlgn val="ctr"/>
        <c:lblOffset val="100"/>
        <c:noMultiLvlLbl val="0"/>
      </c:catAx>
      <c:valAx>
        <c:axId val="95780397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308949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6</xdr:col>
      <xdr:colOff>183600</xdr:colOff>
      <xdr:row>31</xdr:row>
      <xdr:rowOff>161640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6697A"/>
    <pageSetUpPr fitToPage="1"/>
  </sheetPr>
  <dimension ref="B2:H35"/>
  <sheetViews>
    <sheetView showGridLines="0" tabSelected="1" zoomScaleNormal="100" workbookViewId="0">
      <selection activeCell="M50" sqref="M50"/>
    </sheetView>
  </sheetViews>
  <sheetFormatPr baseColWidth="10" defaultColWidth="8.7109375" defaultRowHeight="15" x14ac:dyDescent="0.25"/>
  <cols>
    <col min="1" max="1" width="2.140625" customWidth="1"/>
    <col min="2" max="8" width="14.28515625" customWidth="1"/>
    <col min="9" max="9" width="2.140625" customWidth="1"/>
  </cols>
  <sheetData>
    <row r="2" spans="2:8" ht="25.5" customHeight="1" x14ac:dyDescent="0.25">
      <c r="B2" s="9" t="s">
        <v>27</v>
      </c>
      <c r="C2" s="9"/>
      <c r="D2" s="9"/>
      <c r="E2" s="9"/>
      <c r="F2" s="9"/>
      <c r="G2" s="9"/>
      <c r="H2" s="9"/>
    </row>
    <row r="3" spans="2:8" x14ac:dyDescent="0.25">
      <c r="B3" s="22" t="s">
        <v>28</v>
      </c>
      <c r="C3" s="23">
        <v>46393</v>
      </c>
      <c r="D3" s="24" t="s">
        <v>29</v>
      </c>
      <c r="E3" s="25" t="s">
        <v>30</v>
      </c>
      <c r="F3" s="24" t="s">
        <v>31</v>
      </c>
      <c r="G3" s="8" t="s">
        <v>32</v>
      </c>
      <c r="H3" s="8"/>
    </row>
    <row r="4" spans="2:8" x14ac:dyDescent="0.25">
      <c r="B4" s="26" t="s">
        <v>33</v>
      </c>
      <c r="C4" s="7" t="s">
        <v>34</v>
      </c>
      <c r="D4" s="7"/>
      <c r="E4" s="7"/>
      <c r="F4" s="7"/>
      <c r="G4" s="7"/>
      <c r="H4" s="7"/>
    </row>
    <row r="5" spans="2:8" x14ac:dyDescent="0.25">
      <c r="B5" s="6" t="s">
        <v>35</v>
      </c>
      <c r="C5" s="6"/>
      <c r="D5" s="6"/>
      <c r="E5" s="6"/>
      <c r="F5" s="6"/>
      <c r="G5" s="6"/>
      <c r="H5" s="6"/>
    </row>
    <row r="6" spans="2:8" x14ac:dyDescent="0.25">
      <c r="B6" s="22" t="s">
        <v>36</v>
      </c>
      <c r="C6" s="5" t="s">
        <v>37</v>
      </c>
      <c r="D6" s="5"/>
      <c r="E6" s="5"/>
      <c r="F6" s="5"/>
      <c r="G6" s="5"/>
      <c r="H6" s="5"/>
    </row>
    <row r="7" spans="2:8" x14ac:dyDescent="0.25">
      <c r="B7" s="22" t="s">
        <v>38</v>
      </c>
      <c r="C7" s="5" t="s">
        <v>39</v>
      </c>
      <c r="D7" s="5"/>
      <c r="E7" s="5"/>
      <c r="F7" s="5"/>
      <c r="G7" s="5"/>
      <c r="H7" s="5"/>
    </row>
    <row r="8" spans="2:8" x14ac:dyDescent="0.25">
      <c r="B8" s="22" t="s">
        <v>40</v>
      </c>
      <c r="C8" s="5" t="s">
        <v>41</v>
      </c>
      <c r="D8" s="5"/>
      <c r="E8" s="24" t="s">
        <v>42</v>
      </c>
      <c r="F8" s="5" t="s">
        <v>43</v>
      </c>
      <c r="G8" s="5"/>
      <c r="H8" s="5"/>
    </row>
    <row r="9" spans="2:8" x14ac:dyDescent="0.25">
      <c r="B9" s="22" t="s">
        <v>44</v>
      </c>
      <c r="C9" s="5" t="s">
        <v>45</v>
      </c>
      <c r="D9" s="5"/>
      <c r="E9" s="5"/>
      <c r="F9" s="5"/>
      <c r="G9" s="5"/>
      <c r="H9" s="5"/>
    </row>
    <row r="10" spans="2:8" ht="15.75" x14ac:dyDescent="0.25">
      <c r="B10" s="27" t="s">
        <v>46</v>
      </c>
      <c r="C10" s="4" t="s">
        <v>47</v>
      </c>
      <c r="D10" s="4"/>
      <c r="E10" s="27" t="s">
        <v>46</v>
      </c>
      <c r="F10" s="4" t="s">
        <v>48</v>
      </c>
      <c r="G10" s="4"/>
      <c r="H10" s="4"/>
    </row>
    <row r="11" spans="2:8" ht="15.75" x14ac:dyDescent="0.25">
      <c r="B11" s="27" t="s">
        <v>49</v>
      </c>
      <c r="C11" s="4" t="s">
        <v>50</v>
      </c>
      <c r="D11" s="4"/>
      <c r="E11" s="27" t="s">
        <v>49</v>
      </c>
      <c r="F11" s="4" t="s">
        <v>51</v>
      </c>
      <c r="G11" s="4"/>
      <c r="H11" s="4"/>
    </row>
    <row r="12" spans="2:8" ht="15.75" x14ac:dyDescent="0.25">
      <c r="B12" s="27" t="s">
        <v>49</v>
      </c>
      <c r="C12" s="4" t="s">
        <v>52</v>
      </c>
      <c r="D12" s="4"/>
      <c r="E12" s="27" t="s">
        <v>49</v>
      </c>
      <c r="F12" s="3" t="s">
        <v>53</v>
      </c>
      <c r="G12" s="3"/>
      <c r="H12" s="3"/>
    </row>
    <row r="13" spans="2:8" x14ac:dyDescent="0.25">
      <c r="B13" s="2" t="s">
        <v>54</v>
      </c>
      <c r="C13" s="2"/>
      <c r="D13" s="2"/>
      <c r="E13" s="2"/>
      <c r="F13" s="2"/>
      <c r="G13" s="2"/>
      <c r="H13" s="2"/>
    </row>
    <row r="14" spans="2:8" ht="16.5" customHeight="1" x14ac:dyDescent="0.25">
      <c r="B14" s="1" t="s">
        <v>55</v>
      </c>
      <c r="C14" s="1"/>
      <c r="D14" s="1"/>
      <c r="E14" s="1"/>
      <c r="F14" s="1"/>
      <c r="G14" s="1"/>
      <c r="H14" s="1"/>
    </row>
    <row r="15" spans="2:8" ht="16.5" customHeight="1" x14ac:dyDescent="0.25">
      <c r="B15" s="1"/>
      <c r="C15" s="1"/>
      <c r="D15" s="1"/>
      <c r="E15" s="1"/>
      <c r="F15" s="1"/>
      <c r="G15" s="1"/>
      <c r="H15" s="1"/>
    </row>
    <row r="16" spans="2:8" ht="16.5" customHeight="1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39" t="s">
        <v>56</v>
      </c>
      <c r="C17" s="39"/>
      <c r="D17" s="39"/>
      <c r="E17" s="39"/>
      <c r="F17" s="39"/>
      <c r="G17" s="39"/>
      <c r="H17" s="39"/>
    </row>
    <row r="20" spans="2:8" ht="25.5" customHeight="1" x14ac:dyDescent="0.25">
      <c r="B20" s="9" t="s">
        <v>27</v>
      </c>
      <c r="C20" s="9"/>
      <c r="D20" s="9"/>
      <c r="E20" s="9"/>
      <c r="F20" s="9"/>
      <c r="G20" s="9"/>
      <c r="H20" s="9"/>
    </row>
    <row r="21" spans="2:8" x14ac:dyDescent="0.25">
      <c r="B21" s="22" t="s">
        <v>28</v>
      </c>
      <c r="C21" s="23"/>
      <c r="D21" s="24" t="s">
        <v>29</v>
      </c>
      <c r="E21" s="25"/>
      <c r="F21" s="24" t="s">
        <v>31</v>
      </c>
      <c r="G21" s="8"/>
      <c r="H21" s="8"/>
    </row>
    <row r="22" spans="2:8" x14ac:dyDescent="0.25">
      <c r="B22" s="26" t="s">
        <v>33</v>
      </c>
      <c r="C22" s="7"/>
      <c r="D22" s="7"/>
      <c r="E22" s="7"/>
      <c r="F22" s="7"/>
      <c r="G22" s="7"/>
      <c r="H22" s="7"/>
    </row>
    <row r="23" spans="2:8" x14ac:dyDescent="0.25">
      <c r="B23" s="6" t="s">
        <v>35</v>
      </c>
      <c r="C23" s="6"/>
      <c r="D23" s="6"/>
      <c r="E23" s="6"/>
      <c r="F23" s="6"/>
      <c r="G23" s="6"/>
      <c r="H23" s="6"/>
    </row>
    <row r="24" spans="2:8" x14ac:dyDescent="0.25">
      <c r="B24" s="22" t="s">
        <v>36</v>
      </c>
      <c r="C24" s="5"/>
      <c r="D24" s="5"/>
      <c r="E24" s="5"/>
      <c r="F24" s="5"/>
      <c r="G24" s="5"/>
      <c r="H24" s="5"/>
    </row>
    <row r="25" spans="2:8" x14ac:dyDescent="0.25">
      <c r="B25" s="22" t="s">
        <v>38</v>
      </c>
      <c r="C25" s="5"/>
      <c r="D25" s="5"/>
      <c r="E25" s="5"/>
      <c r="F25" s="5"/>
      <c r="G25" s="5"/>
      <c r="H25" s="5"/>
    </row>
    <row r="26" spans="2:8" x14ac:dyDescent="0.25">
      <c r="B26" s="22" t="s">
        <v>40</v>
      </c>
      <c r="C26" s="5"/>
      <c r="D26" s="5"/>
      <c r="E26" s="24" t="s">
        <v>42</v>
      </c>
      <c r="F26" s="5"/>
      <c r="G26" s="5"/>
      <c r="H26" s="5"/>
    </row>
    <row r="27" spans="2:8" x14ac:dyDescent="0.25">
      <c r="B27" s="22" t="s">
        <v>44</v>
      </c>
      <c r="C27" s="5"/>
      <c r="D27" s="5"/>
      <c r="E27" s="5"/>
      <c r="F27" s="5"/>
      <c r="G27" s="5"/>
      <c r="H27" s="5"/>
    </row>
    <row r="28" spans="2:8" ht="15.75" x14ac:dyDescent="0.25">
      <c r="B28" s="27" t="s">
        <v>49</v>
      </c>
      <c r="C28" s="4" t="s">
        <v>47</v>
      </c>
      <c r="D28" s="4"/>
      <c r="E28" s="27" t="s">
        <v>49</v>
      </c>
      <c r="F28" s="4" t="s">
        <v>48</v>
      </c>
      <c r="G28" s="4"/>
      <c r="H28" s="4"/>
    </row>
    <row r="29" spans="2:8" ht="15.75" x14ac:dyDescent="0.25">
      <c r="B29" s="27" t="s">
        <v>49</v>
      </c>
      <c r="C29" s="4" t="s">
        <v>50</v>
      </c>
      <c r="D29" s="4"/>
      <c r="E29" s="27" t="s">
        <v>49</v>
      </c>
      <c r="F29" s="4" t="s">
        <v>51</v>
      </c>
      <c r="G29" s="4"/>
      <c r="H29" s="4"/>
    </row>
    <row r="30" spans="2:8" ht="15.75" x14ac:dyDescent="0.25">
      <c r="B30" s="27" t="s">
        <v>49</v>
      </c>
      <c r="C30" s="4" t="s">
        <v>52</v>
      </c>
      <c r="D30" s="4"/>
      <c r="E30" s="27" t="s">
        <v>49</v>
      </c>
      <c r="F30" s="3" t="s">
        <v>53</v>
      </c>
      <c r="G30" s="3"/>
      <c r="H30" s="3"/>
    </row>
    <row r="31" spans="2:8" x14ac:dyDescent="0.25">
      <c r="B31" s="2" t="s">
        <v>54</v>
      </c>
      <c r="C31" s="2"/>
      <c r="D31" s="2"/>
      <c r="E31" s="2"/>
      <c r="F31" s="2"/>
      <c r="G31" s="2"/>
      <c r="H31" s="2"/>
    </row>
    <row r="32" spans="2:8" ht="16.5" customHeight="1" x14ac:dyDescent="0.25">
      <c r="B32" s="1"/>
      <c r="C32" s="1"/>
      <c r="D32" s="1"/>
      <c r="E32" s="1"/>
      <c r="F32" s="1"/>
      <c r="G32" s="1"/>
      <c r="H32" s="1"/>
    </row>
    <row r="33" spans="2:8" ht="16.5" customHeight="1" x14ac:dyDescent="0.25">
      <c r="B33" s="1"/>
      <c r="C33" s="1"/>
      <c r="D33" s="1"/>
      <c r="E33" s="1"/>
      <c r="F33" s="1"/>
      <c r="G33" s="1"/>
      <c r="H33" s="1"/>
    </row>
    <row r="34" spans="2:8" ht="16.5" customHeight="1" x14ac:dyDescent="0.25">
      <c r="B34" s="1"/>
      <c r="C34" s="1"/>
      <c r="D34" s="1"/>
      <c r="E34" s="1"/>
      <c r="F34" s="1"/>
      <c r="G34" s="1"/>
      <c r="H34" s="1"/>
    </row>
    <row r="35" spans="2:8" x14ac:dyDescent="0.25">
      <c r="B35" s="39" t="s">
        <v>56</v>
      </c>
      <c r="C35" s="39"/>
      <c r="D35" s="39"/>
      <c r="E35" s="39"/>
      <c r="F35" s="39"/>
      <c r="G35" s="39"/>
      <c r="H35" s="39"/>
    </row>
  </sheetData>
  <mergeCells count="36">
    <mergeCell ref="C30:D30"/>
    <mergeCell ref="F30:H30"/>
    <mergeCell ref="B31:H31"/>
    <mergeCell ref="B32:H34"/>
    <mergeCell ref="B35:H35"/>
    <mergeCell ref="C27:H27"/>
    <mergeCell ref="C28:D28"/>
    <mergeCell ref="F28:H28"/>
    <mergeCell ref="C29:D29"/>
    <mergeCell ref="F29:H29"/>
    <mergeCell ref="B23:H23"/>
    <mergeCell ref="C24:H24"/>
    <mergeCell ref="C25:H25"/>
    <mergeCell ref="C26:D26"/>
    <mergeCell ref="F26:H26"/>
    <mergeCell ref="B14:H16"/>
    <mergeCell ref="B17:H17"/>
    <mergeCell ref="B20:H20"/>
    <mergeCell ref="G21:H21"/>
    <mergeCell ref="C22:H22"/>
    <mergeCell ref="C11:D11"/>
    <mergeCell ref="F11:H11"/>
    <mergeCell ref="C12:D12"/>
    <mergeCell ref="F12:H12"/>
    <mergeCell ref="B13:H13"/>
    <mergeCell ref="C7:H7"/>
    <mergeCell ref="C8:D8"/>
    <mergeCell ref="F8:H8"/>
    <mergeCell ref="C9:H9"/>
    <mergeCell ref="C10:D10"/>
    <mergeCell ref="F10:H10"/>
    <mergeCell ref="B2:H2"/>
    <mergeCell ref="G3:H3"/>
    <mergeCell ref="C4:H4"/>
    <mergeCell ref="B5:H5"/>
    <mergeCell ref="C6:H6"/>
  </mergeCells>
  <conditionalFormatting sqref="E12">
    <cfRule type="cellIs" dxfId="8" priority="2" operator="equal">
      <formula>"☑"</formula>
    </cfRule>
  </conditionalFormatting>
  <conditionalFormatting sqref="E30">
    <cfRule type="cellIs" dxfId="7" priority="3" operator="equal">
      <formula>"☑"</formula>
    </cfRule>
  </conditionalFormatting>
  <dataValidations count="1">
    <dataValidation type="list" allowBlank="1" sqref="B28:B30 E28:E30 B10:B12 E10:E12" xr:uid="{00000000-0002-0000-0100-000000000000}">
      <formula1>"☐,☑"</formula1>
      <formula2>0</formula2>
    </dataValidation>
  </dataValidations>
  <pageMargins left="0.4" right="0.4" top="0.4" bottom="0.4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8BA6"/>
    <pageSetUpPr fitToPage="1"/>
  </sheetPr>
  <dimension ref="B2:N2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2.140625" customWidth="1"/>
    <col min="2" max="2" width="6" customWidth="1"/>
    <col min="3" max="3" width="12" customWidth="1"/>
    <col min="4" max="4" width="8" customWidth="1"/>
    <col min="5" max="6" width="20" customWidth="1"/>
    <col min="7" max="8" width="16" customWidth="1"/>
    <col min="9" max="9" width="30" customWidth="1"/>
    <col min="10" max="10" width="16" customWidth="1"/>
    <col min="11" max="11" width="11" customWidth="1"/>
    <col min="12" max="12" width="12" customWidth="1"/>
    <col min="13" max="13" width="11" customWidth="1"/>
    <col min="14" max="14" width="15" customWidth="1"/>
  </cols>
  <sheetData>
    <row r="2" spans="2:14" ht="30" customHeight="1" x14ac:dyDescent="0.25">
      <c r="B2" s="14" t="s">
        <v>57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2:14" x14ac:dyDescent="0.25">
      <c r="B3" s="13" t="s">
        <v>58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2:14" x14ac:dyDescent="0.25">
      <c r="B4" s="40" t="s">
        <v>59</v>
      </c>
      <c r="C4" s="40"/>
      <c r="D4" s="41">
        <v>46395</v>
      </c>
      <c r="E4" s="41"/>
      <c r="F4" s="42" t="s">
        <v>60</v>
      </c>
      <c r="G4" s="42"/>
      <c r="H4" s="42"/>
      <c r="I4" s="42"/>
      <c r="J4" s="42"/>
      <c r="K4" s="42"/>
      <c r="L4" s="42"/>
      <c r="M4" s="42"/>
      <c r="N4" s="42"/>
    </row>
    <row r="6" spans="2:14" ht="30" customHeight="1" x14ac:dyDescent="0.25">
      <c r="B6" s="28" t="s">
        <v>61</v>
      </c>
      <c r="C6" s="28" t="s">
        <v>28</v>
      </c>
      <c r="D6" s="28" t="s">
        <v>29</v>
      </c>
      <c r="E6" s="28" t="s">
        <v>62</v>
      </c>
      <c r="F6" s="28" t="s">
        <v>38</v>
      </c>
      <c r="G6" s="28" t="s">
        <v>40</v>
      </c>
      <c r="H6" s="28" t="s">
        <v>63</v>
      </c>
      <c r="I6" s="28" t="s">
        <v>64</v>
      </c>
      <c r="J6" s="28" t="s">
        <v>65</v>
      </c>
      <c r="K6" s="28" t="s">
        <v>66</v>
      </c>
      <c r="L6" s="28" t="s">
        <v>67</v>
      </c>
      <c r="M6" s="28" t="s">
        <v>68</v>
      </c>
      <c r="N6" s="28" t="s">
        <v>69</v>
      </c>
    </row>
    <row r="7" spans="2:14" x14ac:dyDescent="0.25">
      <c r="B7" s="29">
        <f>IF(C7="","",COUNTA($C$7:C7))</f>
        <v>1</v>
      </c>
      <c r="C7" s="30">
        <v>46391</v>
      </c>
      <c r="D7" s="31" t="s">
        <v>70</v>
      </c>
      <c r="E7" s="32" t="s">
        <v>37</v>
      </c>
      <c r="F7" s="32" t="s">
        <v>39</v>
      </c>
      <c r="G7" s="32" t="s">
        <v>41</v>
      </c>
      <c r="H7" s="32" t="s">
        <v>34</v>
      </c>
      <c r="I7" s="32" t="s">
        <v>71</v>
      </c>
      <c r="J7" s="32" t="s">
        <v>72</v>
      </c>
      <c r="K7" s="31" t="s">
        <v>73</v>
      </c>
      <c r="L7" s="31" t="s">
        <v>74</v>
      </c>
      <c r="M7" s="33">
        <f t="shared" ref="M7:M26" si="0">IF(C7="","",IF(L7="Traité","—",MAX(0,$D$4-C7)))</f>
        <v>4</v>
      </c>
      <c r="N7" s="32" t="s">
        <v>32</v>
      </c>
    </row>
    <row r="8" spans="2:14" x14ac:dyDescent="0.25">
      <c r="B8" s="34">
        <f>IF(C8="","",COUNTA($C$7:C8))</f>
        <v>2</v>
      </c>
      <c r="C8" s="30">
        <v>46391</v>
      </c>
      <c r="D8" s="31" t="s">
        <v>75</v>
      </c>
      <c r="E8" s="32" t="s">
        <v>76</v>
      </c>
      <c r="F8" s="32" t="s">
        <v>77</v>
      </c>
      <c r="G8" s="32" t="s">
        <v>78</v>
      </c>
      <c r="H8" s="32" t="s">
        <v>79</v>
      </c>
      <c r="I8" s="32" t="s">
        <v>80</v>
      </c>
      <c r="J8" s="32" t="s">
        <v>81</v>
      </c>
      <c r="K8" s="31" t="s">
        <v>82</v>
      </c>
      <c r="L8" s="31" t="s">
        <v>83</v>
      </c>
      <c r="M8" s="35" t="str">
        <f t="shared" si="0"/>
        <v>—</v>
      </c>
      <c r="N8" s="32" t="s">
        <v>32</v>
      </c>
    </row>
    <row r="9" spans="2:14" x14ac:dyDescent="0.25">
      <c r="B9" s="29">
        <f>IF(C9="","",COUNTA($C$7:C9))</f>
        <v>3</v>
      </c>
      <c r="C9" s="30">
        <v>46391</v>
      </c>
      <c r="D9" s="31" t="s">
        <v>84</v>
      </c>
      <c r="E9" s="32" t="s">
        <v>85</v>
      </c>
      <c r="F9" s="32" t="s">
        <v>86</v>
      </c>
      <c r="G9" s="32" t="s">
        <v>87</v>
      </c>
      <c r="H9" s="32" t="s">
        <v>88</v>
      </c>
      <c r="I9" s="32" t="s">
        <v>89</v>
      </c>
      <c r="J9" s="32" t="s">
        <v>90</v>
      </c>
      <c r="K9" s="31" t="s">
        <v>73</v>
      </c>
      <c r="L9" s="31" t="s">
        <v>91</v>
      </c>
      <c r="M9" s="33">
        <f t="shared" si="0"/>
        <v>4</v>
      </c>
      <c r="N9" s="32" t="s">
        <v>92</v>
      </c>
    </row>
    <row r="10" spans="2:14" x14ac:dyDescent="0.25">
      <c r="B10" s="34">
        <f>IF(C10="","",COUNTA($C$7:C10))</f>
        <v>4</v>
      </c>
      <c r="C10" s="30">
        <v>46392</v>
      </c>
      <c r="D10" s="31" t="s">
        <v>93</v>
      </c>
      <c r="E10" s="32" t="s">
        <v>94</v>
      </c>
      <c r="F10" s="32" t="s">
        <v>95</v>
      </c>
      <c r="G10" s="32" t="s">
        <v>96</v>
      </c>
      <c r="H10" s="32" t="s">
        <v>34</v>
      </c>
      <c r="I10" s="32" t="s">
        <v>97</v>
      </c>
      <c r="J10" s="32" t="s">
        <v>72</v>
      </c>
      <c r="K10" s="31" t="s">
        <v>98</v>
      </c>
      <c r="L10" s="31" t="s">
        <v>83</v>
      </c>
      <c r="M10" s="35" t="str">
        <f t="shared" si="0"/>
        <v>—</v>
      </c>
      <c r="N10" s="32" t="s">
        <v>32</v>
      </c>
    </row>
    <row r="11" spans="2:14" x14ac:dyDescent="0.25">
      <c r="B11" s="29">
        <f>IF(C11="","",COUNTA($C$7:C11))</f>
        <v>5</v>
      </c>
      <c r="C11" s="30">
        <v>46392</v>
      </c>
      <c r="D11" s="31" t="s">
        <v>99</v>
      </c>
      <c r="E11" s="32" t="s">
        <v>100</v>
      </c>
      <c r="F11" s="32" t="s">
        <v>101</v>
      </c>
      <c r="G11" s="32" t="s">
        <v>102</v>
      </c>
      <c r="H11" s="32" t="s">
        <v>103</v>
      </c>
      <c r="I11" s="32" t="s">
        <v>104</v>
      </c>
      <c r="J11" s="32" t="s">
        <v>81</v>
      </c>
      <c r="K11" s="31" t="s">
        <v>82</v>
      </c>
      <c r="L11" s="31" t="s">
        <v>83</v>
      </c>
      <c r="M11" s="33" t="str">
        <f t="shared" si="0"/>
        <v>—</v>
      </c>
      <c r="N11" s="32" t="s">
        <v>105</v>
      </c>
    </row>
    <row r="12" spans="2:14" x14ac:dyDescent="0.25">
      <c r="B12" s="34">
        <f>IF(C12="","",COUNTA($C$7:C12))</f>
        <v>6</v>
      </c>
      <c r="C12" s="30">
        <v>46392</v>
      </c>
      <c r="D12" s="31" t="s">
        <v>106</v>
      </c>
      <c r="E12" s="32" t="s">
        <v>107</v>
      </c>
      <c r="F12" s="32" t="s">
        <v>108</v>
      </c>
      <c r="G12" s="32" t="s">
        <v>109</v>
      </c>
      <c r="H12" s="32" t="s">
        <v>110</v>
      </c>
      <c r="I12" s="32" t="s">
        <v>111</v>
      </c>
      <c r="J12" s="32" t="s">
        <v>112</v>
      </c>
      <c r="K12" s="31" t="s">
        <v>98</v>
      </c>
      <c r="L12" s="31" t="s">
        <v>74</v>
      </c>
      <c r="M12" s="35">
        <f t="shared" si="0"/>
        <v>3</v>
      </c>
      <c r="N12" s="32" t="s">
        <v>32</v>
      </c>
    </row>
    <row r="13" spans="2:14" x14ac:dyDescent="0.25">
      <c r="B13" s="29">
        <f>IF(C13="","",COUNTA($C$7:C13))</f>
        <v>7</v>
      </c>
      <c r="C13" s="30">
        <v>46393</v>
      </c>
      <c r="D13" s="31" t="s">
        <v>113</v>
      </c>
      <c r="E13" s="32" t="s">
        <v>37</v>
      </c>
      <c r="F13" s="32" t="s">
        <v>39</v>
      </c>
      <c r="G13" s="32" t="s">
        <v>41</v>
      </c>
      <c r="H13" s="32" t="s">
        <v>34</v>
      </c>
      <c r="I13" s="32" t="s">
        <v>114</v>
      </c>
      <c r="J13" s="32" t="s">
        <v>72</v>
      </c>
      <c r="K13" s="31" t="s">
        <v>73</v>
      </c>
      <c r="L13" s="31" t="s">
        <v>91</v>
      </c>
      <c r="M13" s="33">
        <f t="shared" si="0"/>
        <v>2</v>
      </c>
      <c r="N13" s="32" t="s">
        <v>32</v>
      </c>
    </row>
    <row r="14" spans="2:14" x14ac:dyDescent="0.25">
      <c r="B14" s="34">
        <f>IF(C14="","",COUNTA($C$7:C14))</f>
        <v>8</v>
      </c>
      <c r="C14" s="30">
        <v>46393</v>
      </c>
      <c r="D14" s="31" t="s">
        <v>115</v>
      </c>
      <c r="E14" s="32" t="s">
        <v>116</v>
      </c>
      <c r="F14" s="32" t="s">
        <v>117</v>
      </c>
      <c r="G14" s="32" t="s">
        <v>118</v>
      </c>
      <c r="H14" s="32" t="s">
        <v>79</v>
      </c>
      <c r="I14" s="32" t="s">
        <v>119</v>
      </c>
      <c r="J14" s="32" t="s">
        <v>120</v>
      </c>
      <c r="K14" s="31" t="s">
        <v>98</v>
      </c>
      <c r="L14" s="31" t="s">
        <v>83</v>
      </c>
      <c r="M14" s="35" t="str">
        <f t="shared" si="0"/>
        <v>—</v>
      </c>
      <c r="N14" s="32" t="s">
        <v>121</v>
      </c>
    </row>
    <row r="15" spans="2:14" x14ac:dyDescent="0.25">
      <c r="B15" s="29">
        <f>IF(C15="","",COUNTA($C$7:C15))</f>
        <v>9</v>
      </c>
      <c r="C15" s="30">
        <v>46394</v>
      </c>
      <c r="D15" s="31" t="s">
        <v>122</v>
      </c>
      <c r="E15" s="32" t="s">
        <v>123</v>
      </c>
      <c r="F15" s="32" t="s">
        <v>124</v>
      </c>
      <c r="G15" s="32" t="s">
        <v>125</v>
      </c>
      <c r="H15" s="32" t="s">
        <v>88</v>
      </c>
      <c r="I15" s="32" t="s">
        <v>126</v>
      </c>
      <c r="J15" s="32" t="s">
        <v>90</v>
      </c>
      <c r="K15" s="31" t="s">
        <v>73</v>
      </c>
      <c r="L15" s="31" t="s">
        <v>74</v>
      </c>
      <c r="M15" s="33">
        <f t="shared" si="0"/>
        <v>1</v>
      </c>
      <c r="N15" s="32" t="s">
        <v>105</v>
      </c>
    </row>
    <row r="16" spans="2:14" x14ac:dyDescent="0.25">
      <c r="B16" s="34">
        <f>IF(C16="","",COUNTA($C$7:C16))</f>
        <v>10</v>
      </c>
      <c r="C16" s="30">
        <v>46394</v>
      </c>
      <c r="D16" s="31" t="s">
        <v>127</v>
      </c>
      <c r="E16" s="32" t="s">
        <v>128</v>
      </c>
      <c r="F16" s="32" t="s">
        <v>129</v>
      </c>
      <c r="G16" s="32" t="s">
        <v>130</v>
      </c>
      <c r="H16" s="32" t="s">
        <v>110</v>
      </c>
      <c r="I16" s="32" t="s">
        <v>131</v>
      </c>
      <c r="J16" s="32" t="s">
        <v>50</v>
      </c>
      <c r="K16" s="31" t="s">
        <v>82</v>
      </c>
      <c r="L16" s="31" t="s">
        <v>91</v>
      </c>
      <c r="M16" s="35">
        <f t="shared" si="0"/>
        <v>1</v>
      </c>
      <c r="N16" s="32" t="s">
        <v>32</v>
      </c>
    </row>
    <row r="17" spans="2:14" x14ac:dyDescent="0.25">
      <c r="B17" s="29" t="str">
        <f>IF(C17="","",COUNTA($C$7:C17))</f>
        <v/>
      </c>
      <c r="C17" s="30"/>
      <c r="D17" s="31"/>
      <c r="E17" s="32"/>
      <c r="F17" s="32"/>
      <c r="G17" s="32"/>
      <c r="H17" s="32"/>
      <c r="I17" s="32"/>
      <c r="J17" s="32"/>
      <c r="K17" s="31"/>
      <c r="L17" s="31"/>
      <c r="M17" s="33" t="str">
        <f t="shared" si="0"/>
        <v/>
      </c>
      <c r="N17" s="32"/>
    </row>
    <row r="18" spans="2:14" x14ac:dyDescent="0.25">
      <c r="B18" s="34" t="str">
        <f>IF(C18="","",COUNTA($C$7:C18))</f>
        <v/>
      </c>
      <c r="C18" s="30"/>
      <c r="D18" s="31"/>
      <c r="E18" s="32"/>
      <c r="F18" s="32"/>
      <c r="G18" s="32"/>
      <c r="H18" s="32"/>
      <c r="I18" s="32"/>
      <c r="J18" s="32"/>
      <c r="K18" s="31"/>
      <c r="L18" s="31"/>
      <c r="M18" s="35" t="str">
        <f t="shared" si="0"/>
        <v/>
      </c>
      <c r="N18" s="32"/>
    </row>
    <row r="19" spans="2:14" x14ac:dyDescent="0.25">
      <c r="B19" s="29" t="str">
        <f>IF(C19="","",COUNTA($C$7:C19))</f>
        <v/>
      </c>
      <c r="C19" s="30"/>
      <c r="D19" s="31"/>
      <c r="E19" s="32"/>
      <c r="F19" s="32"/>
      <c r="G19" s="32"/>
      <c r="H19" s="32"/>
      <c r="I19" s="32"/>
      <c r="J19" s="32"/>
      <c r="K19" s="31"/>
      <c r="L19" s="31"/>
      <c r="M19" s="33" t="str">
        <f t="shared" si="0"/>
        <v/>
      </c>
      <c r="N19" s="32"/>
    </row>
    <row r="20" spans="2:14" x14ac:dyDescent="0.25">
      <c r="B20" s="34" t="str">
        <f>IF(C20="","",COUNTA($C$7:C20))</f>
        <v/>
      </c>
      <c r="C20" s="30"/>
      <c r="D20" s="31"/>
      <c r="E20" s="32"/>
      <c r="F20" s="32"/>
      <c r="G20" s="32"/>
      <c r="H20" s="32"/>
      <c r="I20" s="32"/>
      <c r="J20" s="32"/>
      <c r="K20" s="31"/>
      <c r="L20" s="31"/>
      <c r="M20" s="35" t="str">
        <f t="shared" si="0"/>
        <v/>
      </c>
      <c r="N20" s="32"/>
    </row>
    <row r="21" spans="2:14" x14ac:dyDescent="0.25">
      <c r="B21" s="29" t="str">
        <f>IF(C21="","",COUNTA($C$7:C21))</f>
        <v/>
      </c>
      <c r="C21" s="30"/>
      <c r="D21" s="31"/>
      <c r="E21" s="32"/>
      <c r="F21" s="32"/>
      <c r="G21" s="32"/>
      <c r="H21" s="32"/>
      <c r="I21" s="32"/>
      <c r="J21" s="32"/>
      <c r="K21" s="31"/>
      <c r="L21" s="31"/>
      <c r="M21" s="33" t="str">
        <f t="shared" si="0"/>
        <v/>
      </c>
      <c r="N21" s="32"/>
    </row>
    <row r="22" spans="2:14" x14ac:dyDescent="0.25">
      <c r="B22" s="34" t="str">
        <f>IF(C22="","",COUNTA($C$7:C22))</f>
        <v/>
      </c>
      <c r="C22" s="30"/>
      <c r="D22" s="31"/>
      <c r="E22" s="32"/>
      <c r="F22" s="32"/>
      <c r="G22" s="32"/>
      <c r="H22" s="32"/>
      <c r="I22" s="32"/>
      <c r="J22" s="32"/>
      <c r="K22" s="31"/>
      <c r="L22" s="31"/>
      <c r="M22" s="35" t="str">
        <f t="shared" si="0"/>
        <v/>
      </c>
      <c r="N22" s="32"/>
    </row>
    <row r="23" spans="2:14" x14ac:dyDescent="0.25">
      <c r="B23" s="29" t="str">
        <f>IF(C23="","",COUNTA($C$7:C23))</f>
        <v/>
      </c>
      <c r="C23" s="30"/>
      <c r="D23" s="31"/>
      <c r="E23" s="32"/>
      <c r="F23" s="32"/>
      <c r="G23" s="32"/>
      <c r="H23" s="32"/>
      <c r="I23" s="32"/>
      <c r="J23" s="32"/>
      <c r="K23" s="31"/>
      <c r="L23" s="31"/>
      <c r="M23" s="33" t="str">
        <f t="shared" si="0"/>
        <v/>
      </c>
      <c r="N23" s="32"/>
    </row>
    <row r="24" spans="2:14" x14ac:dyDescent="0.25">
      <c r="B24" s="34" t="str">
        <f>IF(C24="","",COUNTA($C$7:C24))</f>
        <v/>
      </c>
      <c r="C24" s="30"/>
      <c r="D24" s="31"/>
      <c r="E24" s="32"/>
      <c r="F24" s="32"/>
      <c r="G24" s="32"/>
      <c r="H24" s="32"/>
      <c r="I24" s="32"/>
      <c r="J24" s="32"/>
      <c r="K24" s="31"/>
      <c r="L24" s="31"/>
      <c r="M24" s="35" t="str">
        <f t="shared" si="0"/>
        <v/>
      </c>
      <c r="N24" s="32"/>
    </row>
    <row r="25" spans="2:14" x14ac:dyDescent="0.25">
      <c r="B25" s="29" t="str">
        <f>IF(C25="","",COUNTA($C$7:C25))</f>
        <v/>
      </c>
      <c r="C25" s="30"/>
      <c r="D25" s="31"/>
      <c r="E25" s="32"/>
      <c r="F25" s="32"/>
      <c r="G25" s="32"/>
      <c r="H25" s="32"/>
      <c r="I25" s="32"/>
      <c r="J25" s="32"/>
      <c r="K25" s="31"/>
      <c r="L25" s="31"/>
      <c r="M25" s="33" t="str">
        <f t="shared" si="0"/>
        <v/>
      </c>
      <c r="N25" s="32"/>
    </row>
    <row r="26" spans="2:14" x14ac:dyDescent="0.25">
      <c r="B26" s="34" t="str">
        <f>IF(C26="","",COUNTA($C$7:C26))</f>
        <v/>
      </c>
      <c r="C26" s="30"/>
      <c r="D26" s="31"/>
      <c r="E26" s="32"/>
      <c r="F26" s="32"/>
      <c r="G26" s="32"/>
      <c r="H26" s="32"/>
      <c r="I26" s="32"/>
      <c r="J26" s="32"/>
      <c r="K26" s="31"/>
      <c r="L26" s="31"/>
      <c r="M26" s="35" t="str">
        <f t="shared" si="0"/>
        <v/>
      </c>
      <c r="N26" s="32"/>
    </row>
  </sheetData>
  <mergeCells count="5">
    <mergeCell ref="B2:N2"/>
    <mergeCell ref="B3:N3"/>
    <mergeCell ref="B4:C4"/>
    <mergeCell ref="D4:E4"/>
    <mergeCell ref="F4:N4"/>
  </mergeCells>
  <conditionalFormatting sqref="J7:J26">
    <cfRule type="cellIs" dxfId="6" priority="6" operator="equal">
      <formula>"Urgent"</formula>
    </cfRule>
  </conditionalFormatting>
  <conditionalFormatting sqref="K7:K26">
    <cfRule type="cellIs" dxfId="5" priority="5" operator="equal">
      <formula>"Haute"</formula>
    </cfRule>
  </conditionalFormatting>
  <conditionalFormatting sqref="L7:L26">
    <cfRule type="cellIs" dxfId="4" priority="2" operator="equal">
      <formula>"Traité"</formula>
    </cfRule>
    <cfRule type="cellIs" dxfId="3" priority="3" operator="equal">
      <formula>"En cours"</formula>
    </cfRule>
    <cfRule type="cellIs" dxfId="2" priority="4" operator="equal">
      <formula>"À traiter"</formula>
    </cfRule>
  </conditionalFormatting>
  <conditionalFormatting sqref="M7:M26">
    <cfRule type="cellIs" dxfId="1" priority="7" operator="greaterThan">
      <formula>2</formula>
    </cfRule>
  </conditionalFormatting>
  <dataValidations count="4">
    <dataValidation type="list" allowBlank="1" showInputMessage="1" showErrorMessage="1" errorTitle="Saisie invalide" error="Choisissez un destinataire de la liste." promptTitle="Aide" prompt="Sélectionnez le destinataire." sqref="H7:H26" xr:uid="{00000000-0002-0000-0200-000000000000}">
      <formula1>"Marie Lefèvre,Thomas Roche,Sophie Bernard,Julien Moreau,Accueil général"</formula1>
      <formula2>0</formula2>
    </dataValidation>
    <dataValidation type="list" allowBlank="1" sqref="J7:J26" xr:uid="{00000000-0002-0000-0200-000001000000}">
      <formula1>"À rappeler,A rappelé,Rappellera,RDV demandé,Pour information,Urgent"</formula1>
      <formula2>0</formula2>
    </dataValidation>
    <dataValidation type="list" allowBlank="1" sqref="K7:K26" xr:uid="{00000000-0002-0000-0200-000002000000}">
      <formula1>"Haute,Normale,Basse"</formula1>
      <formula2>0</formula2>
    </dataValidation>
    <dataValidation type="list" allowBlank="1" sqref="L7:L26" xr:uid="{00000000-0002-0000-0200-000003000000}">
      <formula1>"À traiter,En cours,Traité"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97E2B"/>
    <pageSetUpPr fitToPage="1"/>
  </sheetPr>
  <dimension ref="B2:C26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30" customWidth="1"/>
    <col min="3" max="3" width="92" customWidth="1"/>
    <col min="4" max="4" width="2.140625" customWidth="1"/>
  </cols>
  <sheetData>
    <row r="2" spans="2:3" ht="30" customHeight="1" x14ac:dyDescent="0.25">
      <c r="B2" s="14" t="s">
        <v>0</v>
      </c>
      <c r="C2" s="14"/>
    </row>
    <row r="3" spans="2:3" x14ac:dyDescent="0.25">
      <c r="B3" s="13" t="s">
        <v>1</v>
      </c>
      <c r="C3" s="13"/>
    </row>
    <row r="5" spans="2:3" x14ac:dyDescent="0.25">
      <c r="B5" s="12" t="s">
        <v>2</v>
      </c>
      <c r="C5" s="12"/>
    </row>
    <row r="6" spans="2:3" ht="39.75" customHeight="1" x14ac:dyDescent="0.25">
      <c r="B6" s="11" t="s">
        <v>3</v>
      </c>
      <c r="C6" s="11"/>
    </row>
    <row r="8" spans="2:3" x14ac:dyDescent="0.25">
      <c r="B8" s="12" t="s">
        <v>4</v>
      </c>
      <c r="C8" s="12"/>
    </row>
    <row r="9" spans="2:3" ht="30" customHeight="1" x14ac:dyDescent="0.25">
      <c r="B9" s="15" t="s">
        <v>5</v>
      </c>
      <c r="C9" s="16" t="s">
        <v>6</v>
      </c>
    </row>
    <row r="10" spans="2:3" ht="30" customHeight="1" x14ac:dyDescent="0.25">
      <c r="B10" s="15" t="s">
        <v>7</v>
      </c>
      <c r="C10" s="16" t="s">
        <v>8</v>
      </c>
    </row>
    <row r="11" spans="2:3" ht="30" customHeight="1" x14ac:dyDescent="0.25">
      <c r="B11" s="15" t="s">
        <v>9</v>
      </c>
      <c r="C11" s="16" t="s">
        <v>10</v>
      </c>
    </row>
    <row r="13" spans="2:3" x14ac:dyDescent="0.25">
      <c r="B13" s="12" t="s">
        <v>11</v>
      </c>
      <c r="C13" s="12"/>
    </row>
    <row r="14" spans="2:3" ht="21.75" customHeight="1" x14ac:dyDescent="0.25">
      <c r="B14" s="17" t="s">
        <v>12</v>
      </c>
      <c r="C14" s="16" t="s">
        <v>13</v>
      </c>
    </row>
    <row r="15" spans="2:3" ht="21.75" customHeight="1" x14ac:dyDescent="0.25">
      <c r="B15" s="18" t="s">
        <v>14</v>
      </c>
      <c r="C15" s="19" t="s">
        <v>15</v>
      </c>
    </row>
    <row r="16" spans="2:3" ht="21.75" customHeight="1" x14ac:dyDescent="0.25">
      <c r="B16" s="20" t="s">
        <v>16</v>
      </c>
      <c r="C16" s="19" t="s">
        <v>17</v>
      </c>
    </row>
    <row r="17" spans="2:3" ht="21.75" customHeight="1" x14ac:dyDescent="0.25">
      <c r="B17" s="21" t="s">
        <v>18</v>
      </c>
      <c r="C17" s="16" t="s">
        <v>19</v>
      </c>
    </row>
    <row r="19" spans="2:3" x14ac:dyDescent="0.25">
      <c r="B19" s="12" t="s">
        <v>20</v>
      </c>
      <c r="C19" s="12"/>
    </row>
    <row r="20" spans="2:3" ht="21.75" customHeight="1" x14ac:dyDescent="0.25">
      <c r="B20" s="11" t="s">
        <v>21</v>
      </c>
      <c r="C20" s="11"/>
    </row>
    <row r="21" spans="2:3" ht="21.75" customHeight="1" x14ac:dyDescent="0.25">
      <c r="B21" s="11" t="s">
        <v>22</v>
      </c>
      <c r="C21" s="11"/>
    </row>
    <row r="22" spans="2:3" ht="21.75" customHeight="1" x14ac:dyDescent="0.25">
      <c r="B22" s="11" t="s">
        <v>23</v>
      </c>
      <c r="C22" s="11"/>
    </row>
    <row r="23" spans="2:3" ht="21.75" customHeight="1" x14ac:dyDescent="0.25">
      <c r="B23" s="11" t="s">
        <v>24</v>
      </c>
      <c r="C23" s="11"/>
    </row>
    <row r="24" spans="2:3" ht="21.75" customHeight="1" x14ac:dyDescent="0.25">
      <c r="B24" s="11" t="s">
        <v>25</v>
      </c>
      <c r="C24" s="11"/>
    </row>
    <row r="26" spans="2:3" ht="31.5" customHeight="1" x14ac:dyDescent="0.25">
      <c r="B26" s="10" t="s">
        <v>26</v>
      </c>
      <c r="C26" s="10"/>
    </row>
  </sheetData>
  <mergeCells count="13">
    <mergeCell ref="B23:C23"/>
    <mergeCell ref="B24:C24"/>
    <mergeCell ref="B26:C26"/>
    <mergeCell ref="B13:C13"/>
    <mergeCell ref="B19:C19"/>
    <mergeCell ref="B20:C20"/>
    <mergeCell ref="B21:C21"/>
    <mergeCell ref="B22:C22"/>
    <mergeCell ref="B2:C2"/>
    <mergeCell ref="B3:C3"/>
    <mergeCell ref="B5:C5"/>
    <mergeCell ref="B6:C6"/>
    <mergeCell ref="B8:C8"/>
  </mergeCells>
  <pageMargins left="0.75" right="0.75" top="1" bottom="1" header="0.511811023622047" footer="0.511811023622047"/>
  <pageSetup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6697A"/>
    <pageSetUpPr fitToPage="1"/>
  </sheetPr>
  <dimension ref="B2:H18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22" customWidth="1"/>
    <col min="3" max="8" width="13" customWidth="1"/>
    <col min="9" max="9" width="2.140625" customWidth="1"/>
  </cols>
  <sheetData>
    <row r="2" spans="2:8" ht="30" customHeight="1" x14ac:dyDescent="0.25">
      <c r="B2" s="14" t="s">
        <v>132</v>
      </c>
      <c r="C2" s="14"/>
      <c r="D2" s="14"/>
      <c r="E2" s="14"/>
      <c r="F2" s="14"/>
      <c r="G2" s="14"/>
      <c r="H2" s="14"/>
    </row>
    <row r="3" spans="2:8" x14ac:dyDescent="0.25">
      <c r="B3" s="13" t="s">
        <v>133</v>
      </c>
      <c r="C3" s="13"/>
      <c r="D3" s="13"/>
      <c r="E3" s="13"/>
      <c r="F3" s="13"/>
      <c r="G3" s="13"/>
      <c r="H3" s="13"/>
    </row>
    <row r="5" spans="2:8" x14ac:dyDescent="0.25">
      <c r="B5" s="12" t="s">
        <v>134</v>
      </c>
      <c r="C5" s="12"/>
      <c r="D5" s="12"/>
      <c r="E5" s="12"/>
      <c r="F5" s="12"/>
      <c r="G5" s="12"/>
      <c r="H5" s="12"/>
    </row>
    <row r="6" spans="2:8" ht="24" customHeight="1" x14ac:dyDescent="0.25">
      <c r="B6" s="43" t="s">
        <v>135</v>
      </c>
      <c r="C6" s="43"/>
      <c r="D6" s="43" t="s">
        <v>74</v>
      </c>
      <c r="E6" s="43"/>
      <c r="F6" s="43" t="s">
        <v>136</v>
      </c>
      <c r="G6" s="43"/>
      <c r="H6" s="43"/>
    </row>
    <row r="7" spans="2:8" ht="30" customHeight="1" x14ac:dyDescent="0.25">
      <c r="B7" s="44">
        <f>COUNTA('Registre des appels'!$C$7:$C$26)</f>
        <v>10</v>
      </c>
      <c r="C7" s="44"/>
      <c r="D7" s="45">
        <f>COUNTIF('Registre des appels'!$L$7:$L$26,"À traiter")</f>
        <v>3</v>
      </c>
      <c r="E7" s="45"/>
      <c r="F7" s="45">
        <f>COUNTIFS('Registre des appels'!$J$7:$J$26,"Urgent",'Registre des appels'!$L$7:$L$26,"&lt;&gt;Traité")</f>
        <v>2</v>
      </c>
      <c r="G7" s="45"/>
      <c r="H7" s="45"/>
    </row>
    <row r="8" spans="2:8" ht="24" customHeight="1" x14ac:dyDescent="0.25">
      <c r="B8" s="43" t="s">
        <v>91</v>
      </c>
      <c r="C8" s="43"/>
      <c r="D8" s="43" t="s">
        <v>137</v>
      </c>
      <c r="E8" s="43"/>
      <c r="F8" s="43" t="s">
        <v>138</v>
      </c>
      <c r="G8" s="43"/>
      <c r="H8" s="43"/>
    </row>
    <row r="9" spans="2:8" ht="30" customHeight="1" x14ac:dyDescent="0.25">
      <c r="B9" s="46">
        <f>COUNTIF('Registre des appels'!$L$7:$L$26,"En cours")</f>
        <v>3</v>
      </c>
      <c r="C9" s="46"/>
      <c r="D9" s="47">
        <f>COUNTIF('Registre des appels'!$L$7:$L$26,"Traité")</f>
        <v>4</v>
      </c>
      <c r="E9" s="47"/>
      <c r="F9" s="48">
        <f>IFERROR(COUNTIF('Registre des appels'!$L$7:$L$26,"Traité")/COUNTA('Registre des appels'!$C$7:$C$26),0)</f>
        <v>0.4</v>
      </c>
      <c r="G9" s="48"/>
      <c r="H9" s="48"/>
    </row>
    <row r="11" spans="2:8" x14ac:dyDescent="0.25">
      <c r="B11" s="12" t="s">
        <v>139</v>
      </c>
      <c r="C11" s="12"/>
      <c r="D11" s="12"/>
      <c r="E11" s="12"/>
      <c r="F11" s="12"/>
      <c r="G11" s="12"/>
      <c r="H11" s="12"/>
    </row>
    <row r="12" spans="2:8" x14ac:dyDescent="0.25">
      <c r="B12" s="36" t="s">
        <v>63</v>
      </c>
      <c r="C12" s="49" t="s">
        <v>140</v>
      </c>
      <c r="D12" s="49"/>
      <c r="E12" s="49" t="s">
        <v>141</v>
      </c>
      <c r="F12" s="49"/>
      <c r="G12" s="49"/>
      <c r="H12" s="49"/>
    </row>
    <row r="13" spans="2:8" x14ac:dyDescent="0.25">
      <c r="B13" s="19" t="s">
        <v>34</v>
      </c>
      <c r="C13" s="50">
        <f>COUNTIF('Registre des appels'!$H$7:$H$26,B13)</f>
        <v>3</v>
      </c>
      <c r="D13" s="50"/>
      <c r="E13" s="51">
        <f>COUNTIFS('Registre des appels'!$H$7:$H$26,B13,'Registre des appels'!$L$7:$L$26,"&lt;&gt;Traité")</f>
        <v>2</v>
      </c>
      <c r="F13" s="51"/>
      <c r="G13" s="51"/>
      <c r="H13" s="51"/>
    </row>
    <row r="14" spans="2:8" x14ac:dyDescent="0.25">
      <c r="B14" s="37" t="s">
        <v>79</v>
      </c>
      <c r="C14" s="52">
        <f>COUNTIF('Registre des appels'!$H$7:$H$26,B14)</f>
        <v>2</v>
      </c>
      <c r="D14" s="52"/>
      <c r="E14" s="53">
        <f>COUNTIFS('Registre des appels'!$H$7:$H$26,B14,'Registre des appels'!$L$7:$L$26,"&lt;&gt;Traité")</f>
        <v>0</v>
      </c>
      <c r="F14" s="53"/>
      <c r="G14" s="53"/>
      <c r="H14" s="53"/>
    </row>
    <row r="15" spans="2:8" x14ac:dyDescent="0.25">
      <c r="B15" s="19" t="s">
        <v>88</v>
      </c>
      <c r="C15" s="50">
        <f>COUNTIF('Registre des appels'!$H$7:$H$26,B15)</f>
        <v>2</v>
      </c>
      <c r="D15" s="50"/>
      <c r="E15" s="51">
        <f>COUNTIFS('Registre des appels'!$H$7:$H$26,B15,'Registre des appels'!$L$7:$L$26,"&lt;&gt;Traité")</f>
        <v>2</v>
      </c>
      <c r="F15" s="51"/>
      <c r="G15" s="51"/>
      <c r="H15" s="51"/>
    </row>
    <row r="16" spans="2:8" x14ac:dyDescent="0.25">
      <c r="B16" s="37" t="s">
        <v>110</v>
      </c>
      <c r="C16" s="52">
        <f>COUNTIF('Registre des appels'!$H$7:$H$26,B16)</f>
        <v>2</v>
      </c>
      <c r="D16" s="52"/>
      <c r="E16" s="53">
        <f>COUNTIFS('Registre des appels'!$H$7:$H$26,B16,'Registre des appels'!$L$7:$L$26,"&lt;&gt;Traité")</f>
        <v>2</v>
      </c>
      <c r="F16" s="53"/>
      <c r="G16" s="53"/>
      <c r="H16" s="53"/>
    </row>
    <row r="17" spans="2:8" x14ac:dyDescent="0.25">
      <c r="B17" s="19" t="s">
        <v>103</v>
      </c>
      <c r="C17" s="50">
        <f>COUNTIF('Registre des appels'!$H$7:$H$26,B17)</f>
        <v>1</v>
      </c>
      <c r="D17" s="50"/>
      <c r="E17" s="51">
        <f>COUNTIFS('Registre des appels'!$H$7:$H$26,B17,'Registre des appels'!$L$7:$L$26,"&lt;&gt;Traité")</f>
        <v>0</v>
      </c>
      <c r="F17" s="51"/>
      <c r="G17" s="51"/>
      <c r="H17" s="51"/>
    </row>
    <row r="18" spans="2:8" x14ac:dyDescent="0.25">
      <c r="B18" s="38" t="s">
        <v>142</v>
      </c>
      <c r="C18" s="54">
        <f>SUM(C13:D17)</f>
        <v>10</v>
      </c>
      <c r="D18" s="54"/>
      <c r="E18" s="54">
        <f>SUM(E13:H17)</f>
        <v>6</v>
      </c>
      <c r="F18" s="54"/>
      <c r="G18" s="54"/>
      <c r="H18" s="54"/>
    </row>
  </sheetData>
  <mergeCells count="30">
    <mergeCell ref="C16:D16"/>
    <mergeCell ref="E16:H16"/>
    <mergeCell ref="C17:D17"/>
    <mergeCell ref="E17:H17"/>
    <mergeCell ref="C18:D18"/>
    <mergeCell ref="E18:H18"/>
    <mergeCell ref="C13:D13"/>
    <mergeCell ref="E13:H13"/>
    <mergeCell ref="C14:D14"/>
    <mergeCell ref="E14:H14"/>
    <mergeCell ref="C15:D15"/>
    <mergeCell ref="E15:H15"/>
    <mergeCell ref="B9:C9"/>
    <mergeCell ref="D9:E9"/>
    <mergeCell ref="F9:H9"/>
    <mergeCell ref="B11:H11"/>
    <mergeCell ref="C12:D12"/>
    <mergeCell ref="E12:H12"/>
    <mergeCell ref="B7:C7"/>
    <mergeCell ref="D7:E7"/>
    <mergeCell ref="F7:H7"/>
    <mergeCell ref="B8:C8"/>
    <mergeCell ref="D8:E8"/>
    <mergeCell ref="F8:H8"/>
    <mergeCell ref="B2:H2"/>
    <mergeCell ref="B3:H3"/>
    <mergeCell ref="B5:H5"/>
    <mergeCell ref="B6:C6"/>
    <mergeCell ref="D6:E6"/>
    <mergeCell ref="F6:H6"/>
  </mergeCells>
  <conditionalFormatting sqref="E13:E17">
    <cfRule type="cellIs" dxfId="0" priority="2" operator="greaterThan">
      <formula>0</formula>
    </cfRule>
  </conditionalFormatting>
  <pageMargins left="0.75" right="0.75" top="1" bottom="1" header="0.511811023622047" footer="0.511811023622047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Fiche message</vt:lpstr>
      <vt:lpstr>Registre des appels</vt:lpstr>
      <vt:lpstr>Mode d'emploi</vt:lpstr>
      <vt:lpstr>Tableau de bord</vt:lpstr>
      <vt:lpstr>'Fiche message'!Druckbereich</vt:lpstr>
      <vt:lpstr>'Registre des appels'!Druckbereich</vt:lpstr>
      <vt:lpstr>'Tableau de bord'!Druckbereich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2026-09-26T06:55:48Z</dcterms:created>
  <dcterms:modified xsi:type="dcterms:W3CDTF">2026-09-27T17:34:54Z</dcterms:modified>
  <dc:language>en-US</dc:language>
</cp:coreProperties>
</file>