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8CCDBA22-1CBB-40EE-B027-E3D72C776FEA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Synthèse" sheetId="1" r:id="rId1"/>
    <sheet name="Matrice" sheetId="2" r:id="rId2"/>
    <sheet name="Paramètres" sheetId="3" r:id="rId3"/>
    <sheet name="Plan d'action" sheetId="4" r:id="rId4"/>
    <sheet name="Guide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1" i="4" l="1"/>
  <c r="O28" i="2"/>
  <c r="N28" i="2"/>
  <c r="M28" i="2"/>
  <c r="F18" i="1" s="1"/>
  <c r="L28" i="2"/>
  <c r="K28" i="2"/>
  <c r="J28" i="2"/>
  <c r="I28" i="2"/>
  <c r="H28" i="2"/>
  <c r="F13" i="1" s="1"/>
  <c r="G28" i="2"/>
  <c r="F28" i="2"/>
  <c r="N27" i="2"/>
  <c r="M27" i="2"/>
  <c r="L27" i="2"/>
  <c r="K27" i="2"/>
  <c r="I27" i="2"/>
  <c r="H27" i="2"/>
  <c r="O25" i="2"/>
  <c r="O27" i="2" s="1"/>
  <c r="N25" i="2"/>
  <c r="C19" i="1" s="1"/>
  <c r="M25" i="2"/>
  <c r="L25" i="2"/>
  <c r="C17" i="1" s="1"/>
  <c r="K25" i="2"/>
  <c r="J25" i="2"/>
  <c r="J27" i="2" s="1"/>
  <c r="I25" i="2"/>
  <c r="H25" i="2"/>
  <c r="G25" i="2"/>
  <c r="K6" i="1" s="1"/>
  <c r="F25" i="2"/>
  <c r="F27" i="2" s="1"/>
  <c r="R23" i="2"/>
  <c r="Q23" i="2"/>
  <c r="R22" i="2"/>
  <c r="Q22" i="2"/>
  <c r="R21" i="2"/>
  <c r="Q21" i="2"/>
  <c r="R20" i="2"/>
  <c r="Q20" i="2"/>
  <c r="R19" i="2"/>
  <c r="Q19" i="2"/>
  <c r="R18" i="2"/>
  <c r="Q18" i="2"/>
  <c r="R17" i="2"/>
  <c r="Q17" i="2"/>
  <c r="L20" i="1" s="1"/>
  <c r="R16" i="2"/>
  <c r="Q16" i="2"/>
  <c r="R15" i="2"/>
  <c r="Q15" i="2"/>
  <c r="R14" i="2"/>
  <c r="Q14" i="2"/>
  <c r="R13" i="2"/>
  <c r="Q13" i="2"/>
  <c r="R12" i="2"/>
  <c r="Q12" i="2"/>
  <c r="L15" i="1" s="1"/>
  <c r="R11" i="2"/>
  <c r="Q11" i="2"/>
  <c r="R10" i="2"/>
  <c r="Q10" i="2"/>
  <c r="R9" i="2"/>
  <c r="Q9" i="2"/>
  <c r="R8" i="2"/>
  <c r="Q8" i="2"/>
  <c r="L22" i="1"/>
  <c r="I22" i="1"/>
  <c r="L21" i="1"/>
  <c r="I21" i="1"/>
  <c r="I20" i="1"/>
  <c r="F20" i="1"/>
  <c r="D20" i="1"/>
  <c r="C20" i="1"/>
  <c r="G20" i="1" s="1"/>
  <c r="B20" i="1"/>
  <c r="L19" i="1"/>
  <c r="I19" i="1"/>
  <c r="F19" i="1"/>
  <c r="D19" i="1"/>
  <c r="B19" i="1"/>
  <c r="L18" i="1"/>
  <c r="I18" i="1"/>
  <c r="D18" i="1"/>
  <c r="C18" i="1"/>
  <c r="G18" i="1" s="1"/>
  <c r="B18" i="1"/>
  <c r="L17" i="1"/>
  <c r="I17" i="1"/>
  <c r="F17" i="1"/>
  <c r="D17" i="1"/>
  <c r="B17" i="1"/>
  <c r="L16" i="1"/>
  <c r="I16" i="1"/>
  <c r="F16" i="1"/>
  <c r="D16" i="1"/>
  <c r="C16" i="1"/>
  <c r="E16" i="1" s="1"/>
  <c r="B16" i="1"/>
  <c r="I15" i="1"/>
  <c r="F15" i="1"/>
  <c r="D15" i="1"/>
  <c r="C15" i="1"/>
  <c r="G15" i="1" s="1"/>
  <c r="B15" i="1"/>
  <c r="L14" i="1"/>
  <c r="I14" i="1"/>
  <c r="G14" i="1"/>
  <c r="F14" i="1"/>
  <c r="E14" i="1"/>
  <c r="D14" i="1"/>
  <c r="C14" i="1"/>
  <c r="B14" i="1"/>
  <c r="L13" i="1"/>
  <c r="I13" i="1"/>
  <c r="D13" i="1"/>
  <c r="C13" i="1"/>
  <c r="G13" i="1" s="1"/>
  <c r="B13" i="1"/>
  <c r="L12" i="1"/>
  <c r="I12" i="1"/>
  <c r="F12" i="1"/>
  <c r="D12" i="1"/>
  <c r="B12" i="1"/>
  <c r="L11" i="1"/>
  <c r="I11" i="1"/>
  <c r="F11" i="1"/>
  <c r="D11" i="1"/>
  <c r="C11" i="1"/>
  <c r="E11" i="1" s="1"/>
  <c r="B11" i="1"/>
  <c r="H6" i="1"/>
  <c r="B6" i="1"/>
  <c r="E17" i="1" l="1"/>
  <c r="G17" i="1"/>
  <c r="G19" i="1"/>
  <c r="E19" i="1"/>
  <c r="G27" i="2"/>
  <c r="C12" i="1"/>
  <c r="E20" i="1"/>
  <c r="E15" i="1"/>
  <c r="E13" i="1"/>
  <c r="E18" i="1"/>
  <c r="G11" i="1"/>
  <c r="G16" i="1"/>
  <c r="E12" i="1" l="1"/>
  <c r="G12" i="1"/>
</calcChain>
</file>

<file path=xl/sharedStrings.xml><?xml version="1.0" encoding="utf-8"?>
<sst xmlns="http://schemas.openxmlformats.org/spreadsheetml/2006/main" count="201" uniqueCount="124">
  <si>
    <t>Matrice de polyvalence</t>
  </si>
  <si>
    <t>Cartographie des compétences · Site de production · Exercice 2027</t>
  </si>
  <si>
    <t>10</t>
  </si>
  <si>
    <t>Collaborateurs suivis</t>
  </si>
  <si>
    <t>Compétences cartographiées</t>
  </si>
  <si>
    <t>Taux de polyvalence global</t>
  </si>
  <si>
    <t>Compétences sous la cible</t>
  </si>
  <si>
    <t>Couverture par compétence</t>
  </si>
  <si>
    <t>Polyvalence par collaborateur</t>
  </si>
  <si>
    <t>Compétence</t>
  </si>
  <si>
    <t>Opér.</t>
  </si>
  <si>
    <t>Cible</t>
  </si>
  <si>
    <t>Écart</t>
  </si>
  <si>
    <t>Réf.</t>
  </si>
  <si>
    <t>Couverture</t>
  </si>
  <si>
    <t>Collaborateur</t>
  </si>
  <si>
    <t>Compét. tenues</t>
  </si>
  <si>
    <t>Grille des compétences</t>
  </si>
  <si>
    <t>Niveau 0 à 4 par compétence. Cliquez une cellule et choisissez le niveau dans la liste.</t>
  </si>
  <si>
    <t>Échelle</t>
  </si>
  <si>
    <t>0 Non requis · 1 Notions · 2 Opérationnel · 3 Maîtrise · 4 Référent</t>
  </si>
  <si>
    <t>Ligne</t>
  </si>
  <si>
    <t>Depuis le</t>
  </si>
  <si>
    <t>Réglage machine</t>
  </si>
  <si>
    <t>Conduite de ligne</t>
  </si>
  <si>
    <t>Maintenance 1er niv.</t>
  </si>
  <si>
    <t>Contrôle qualité</t>
  </si>
  <si>
    <t>Approvisionnement</t>
  </si>
  <si>
    <t>Emballage / palette</t>
  </si>
  <si>
    <t>Saisie GPAO</t>
  </si>
  <si>
    <t>Sécurité / EPI</t>
  </si>
  <si>
    <t>Nettoyage / 5S</t>
  </si>
  <si>
    <t>Amélioration continue</t>
  </si>
  <si>
    <t>Couverture individuelle</t>
  </si>
  <si>
    <t>Indice moyen</t>
  </si>
  <si>
    <t>Adrien Lemaire</t>
  </si>
  <si>
    <t>Ligne 1</t>
  </si>
  <si>
    <t>Fatoumata Camara</t>
  </si>
  <si>
    <t>Bastien Noël</t>
  </si>
  <si>
    <t>Inès Rossi</t>
  </si>
  <si>
    <t>Ligne 2</t>
  </si>
  <si>
    <t>Malik Ouedraogo</t>
  </si>
  <si>
    <t>Julie Vasseur</t>
  </si>
  <si>
    <t>Rémi Chevalier</t>
  </si>
  <si>
    <t>Ligne 3</t>
  </si>
  <si>
    <t>Sanaa El Amrani</t>
  </si>
  <si>
    <t>Victor Da Silva</t>
  </si>
  <si>
    <t>Lena Hoffmann</t>
  </si>
  <si>
    <t>Support</t>
  </si>
  <si>
    <t>Otniel Mensah</t>
  </si>
  <si>
    <t>Priya Nair</t>
  </si>
  <si>
    <t>Opérationnels (niv. ≥ 2)</t>
  </si>
  <si>
    <t>Cible (nb requis)</t>
  </si>
  <si>
    <t>Référents (niv. 4)</t>
  </si>
  <si>
    <t>Référentiel</t>
  </si>
  <si>
    <t>Base des listes déroulantes et des cibles. Adaptez ces valeurs à votre organisation.</t>
  </si>
  <si>
    <t>Échelle de maîtrise</t>
  </si>
  <si>
    <t>Non requis</t>
  </si>
  <si>
    <t>Compétence hors périmètre du poste occupé.</t>
  </si>
  <si>
    <t>Notions</t>
  </si>
  <si>
    <t>Connaît le principe ; intervient accompagné.</t>
  </si>
  <si>
    <t>Opérationnel</t>
  </si>
  <si>
    <t>Réalise la tâche seul en cadence normale.</t>
  </si>
  <si>
    <t>Maîtrise</t>
  </si>
  <si>
    <t>Gère les aléas, règle et fiabilise le poste.</t>
  </si>
  <si>
    <t>Référent</t>
  </si>
  <si>
    <t>Expertise reconnue ; forme et audite les autres.</t>
  </si>
  <si>
    <t>Compétences suivies et cibles</t>
  </si>
  <si>
    <t>N°</t>
  </si>
  <si>
    <t>Cible (opérationnels)</t>
  </si>
  <si>
    <t>Critique ?</t>
  </si>
  <si>
    <t>Oui</t>
  </si>
  <si>
    <t>Non</t>
  </si>
  <si>
    <t>Listes annexes</t>
  </si>
  <si>
    <t>Ligne / équipe</t>
  </si>
  <si>
    <t>Statut de formation</t>
  </si>
  <si>
    <t>À planifier</t>
  </si>
  <si>
    <t>Planifiée</t>
  </si>
  <si>
    <t>En cours</t>
  </si>
  <si>
    <t>Terminée</t>
  </si>
  <si>
    <t>Maintenance</t>
  </si>
  <si>
    <t>Suspendue</t>
  </si>
  <si>
    <t>Plan d'action — montée en compétences</t>
  </si>
  <si>
    <t>Priorisez les écarts détectés dans la synthèse, en commençant par les compétences critiques.</t>
  </si>
  <si>
    <t>Priorité</t>
  </si>
  <si>
    <t>Compétence visée</t>
  </si>
  <si>
    <t>Actuel</t>
  </si>
  <si>
    <t>Modalité</t>
  </si>
  <si>
    <t>Échéance</t>
  </si>
  <si>
    <t>Statut</t>
  </si>
  <si>
    <t>Élevée</t>
  </si>
  <si>
    <t>Parcours interne + binôme atelier</t>
  </si>
  <si>
    <t>Formation poste + accompagnement</t>
  </si>
  <si>
    <t>Mise en situation encadrée</t>
  </si>
  <si>
    <t>Moyenne</t>
  </si>
  <si>
    <t>Habilitation qualité interne</t>
  </si>
  <si>
    <t>Tutorat sur interventions courantes</t>
  </si>
  <si>
    <t>Faible</t>
  </si>
  <si>
    <t>Atelier 5S + chantier pilote</t>
  </si>
  <si>
    <t>Actions à planifier</t>
  </si>
  <si>
    <t>Guide d'utilisation</t>
  </si>
  <si>
    <t>Tout ce qu'il faut savoir pour lire, remplir et maintenir la matrice.</t>
  </si>
  <si>
    <t>Principe</t>
  </si>
  <si>
    <t>Chaque ligne est un collaborateur, chaque colonne une compétence. La cellule au croisement indique le niveau de maîtrise, de 0 à 4. La couleur s'assombrit avec le niveau : plus une case est foncée, plus la personne est experte.</t>
  </si>
  <si>
    <t>Les feuilles</t>
  </si>
  <si>
    <t>Synthèse</t>
  </si>
  <si>
    <t>Vue de direction : indicateurs, couverture par compétence, polyvalence par personne et graphique. Aucune saisie.</t>
  </si>
  <si>
    <t>Matrice</t>
  </si>
  <si>
    <t>Là où vous travaillez : saisissez les niveaux via la liste déroulante. Les couleurs et les totaux sont automatiques.</t>
  </si>
  <si>
    <t>Paramètres</t>
  </si>
  <si>
    <t>Le référentiel : échelle, compétences, cibles, compétences critiques et listes annexes. À régler en premier.</t>
  </si>
  <si>
    <t>Plan d'action</t>
  </si>
  <si>
    <t>Les décisions : qui forme qui, sur quelle compétence, pour quand.</t>
  </si>
  <si>
    <t>Guide</t>
  </si>
  <si>
    <t>Cette page.</t>
  </si>
  <si>
    <t>L'échelle en un coup d'œil</t>
  </si>
  <si>
    <t>Bonnes pratiques</t>
  </si>
  <si>
    <t>—</t>
  </si>
  <si>
    <t>Réglez d'abord Paramètres (compétences, cibles, compétences critiques), puis remplissez la Matrice.</t>
  </si>
  <si>
    <t>Un niveau se prouve par des situations réelles : évitez de mettre tout le monde au même niveau.</t>
  </si>
  <si>
    <t>Surveillez les compétences critiques : visez toujours au moins deux personnes opérationnelles.</t>
  </si>
  <si>
    <t>Mettez à jour à chaque changement (arrivée, départ, formation terminée) ou une fois par mois.</t>
  </si>
  <si>
    <t>Les cases en couleur cuivre dans la synthèse signalent un écart à traiter en priorité.</t>
  </si>
  <si>
    <t>Les données de ce fichier sont fictives. Remplacez-les par les vôtres : tous les calculs suivront.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</si>
</sst>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%"/>
    <numFmt numFmtId="165" formatCode="\+0;\−0;0"/>
    <numFmt numFmtId="166" formatCode="0.0"/>
  </numFmts>
  <fonts count="42" x14ac:knownFonts="1">
    <font>
      <sz val="11"/>
      <color theme="1"/>
      <name val="Calibri"/>
      <family val="2"/>
      <charset val="1"/>
    </font>
    <font>
      <b/>
      <sz val="20"/>
      <color rgb="FF0F1E2E"/>
      <name val="Calibri"/>
      <charset val="1"/>
    </font>
    <font>
      <sz val="10.5"/>
      <color rgb="FF64748B"/>
      <name val="Calibri"/>
      <charset val="1"/>
    </font>
    <font>
      <b/>
      <sz val="30"/>
      <color rgb="FF0F1E2E"/>
      <name val="Calibri"/>
      <charset val="1"/>
    </font>
    <font>
      <b/>
      <sz val="30"/>
      <color rgb="FF16324F"/>
      <name val="Calibri"/>
      <charset val="1"/>
    </font>
    <font>
      <b/>
      <sz val="30"/>
      <color rgb="FF3D5A73"/>
      <name val="Calibri"/>
      <charset val="1"/>
    </font>
    <font>
      <b/>
      <sz val="30"/>
      <color rgb="FF9E3B30"/>
      <name val="Calibri"/>
      <charset val="1"/>
    </font>
    <font>
      <sz val="9.5"/>
      <color rgb="FF64748B"/>
      <name val="Calibri"/>
      <charset val="1"/>
    </font>
    <font>
      <b/>
      <sz val="12"/>
      <color rgb="FF16324F"/>
      <name val="Calibri"/>
      <charset val="1"/>
    </font>
    <font>
      <b/>
      <sz val="9.5"/>
      <color rgb="FFFFFFFF"/>
      <name val="Calibri"/>
      <charset val="1"/>
    </font>
    <font>
      <sz val="10.5"/>
      <color rgb="FF1B2A38"/>
      <name val="Calibri"/>
      <charset val="1"/>
    </font>
    <font>
      <b/>
      <sz val="10.5"/>
      <color rgb="FF1B2A38"/>
      <name val="Calibri"/>
      <charset val="1"/>
    </font>
    <font>
      <b/>
      <sz val="10.5"/>
      <color rgb="FF16324F"/>
      <name val="Calibri"/>
      <charset val="1"/>
    </font>
    <font>
      <b/>
      <sz val="9"/>
      <color rgb="FF64748B"/>
      <name val="Calibri"/>
      <charset val="1"/>
    </font>
    <font>
      <b/>
      <sz val="9"/>
      <color rgb="FF9AA7B5"/>
      <name val="Calibri"/>
      <charset val="1"/>
    </font>
    <font>
      <b/>
      <sz val="9"/>
      <color rgb="FF35597A"/>
      <name val="Calibri"/>
      <charset val="1"/>
    </font>
    <font>
      <b/>
      <sz val="9"/>
      <color rgb="FF1B3E5C"/>
      <name val="Calibri"/>
      <charset val="1"/>
    </font>
    <font>
      <b/>
      <sz val="9"/>
      <color rgb="FFFFFFFF"/>
      <name val="Calibri"/>
      <charset val="1"/>
    </font>
    <font>
      <b/>
      <sz val="9"/>
      <color rgb="FFE9C893"/>
      <name val="Calibri"/>
      <charset val="1"/>
    </font>
    <font>
      <sz val="9"/>
      <color rgb="FF64748B"/>
      <name val="Calibri"/>
      <charset val="1"/>
    </font>
    <font>
      <b/>
      <sz val="10"/>
      <color rgb="FF0F1E2E"/>
      <name val="Calibri"/>
      <charset val="1"/>
    </font>
    <font>
      <b/>
      <sz val="9.5"/>
      <color rgb="FF0F1E2E"/>
      <name val="Calibri"/>
      <charset val="1"/>
    </font>
    <font>
      <b/>
      <sz val="10"/>
      <color rgb="FF1B2A38"/>
      <name val="Calibri"/>
      <charset val="1"/>
    </font>
    <font>
      <sz val="9.5"/>
      <color rgb="FF1B2A38"/>
      <name val="Calibri"/>
      <charset val="1"/>
    </font>
    <font>
      <b/>
      <sz val="10"/>
      <color rgb="FF16324F"/>
      <name val="Calibri"/>
      <charset val="1"/>
    </font>
    <font>
      <sz val="10"/>
      <color rgb="FF1B2A38"/>
      <name val="Calibri"/>
      <charset val="1"/>
    </font>
    <font>
      <b/>
      <sz val="13"/>
      <color rgb="FF9AA7B5"/>
      <name val="Calibri"/>
      <charset val="1"/>
    </font>
    <font>
      <sz val="10"/>
      <color rgb="FF64748B"/>
      <name val="Calibri"/>
      <charset val="1"/>
    </font>
    <font>
      <b/>
      <sz val="13"/>
      <color rgb="FF35597A"/>
      <name val="Calibri"/>
      <charset val="1"/>
    </font>
    <font>
      <b/>
      <sz val="13"/>
      <color rgb="FF1B3E5C"/>
      <name val="Calibri"/>
      <charset val="1"/>
    </font>
    <font>
      <b/>
      <sz val="13"/>
      <color rgb="FFFFFFFF"/>
      <name val="Calibri"/>
      <charset val="1"/>
    </font>
    <font>
      <b/>
      <sz val="13"/>
      <color rgb="FFE9C893"/>
      <name val="Calibri"/>
      <charset val="1"/>
    </font>
    <font>
      <b/>
      <sz val="10"/>
      <color rgb="FF64748B"/>
      <name val="Calibri"/>
      <charset val="1"/>
    </font>
    <font>
      <b/>
      <sz val="14"/>
      <color rgb="FFB07A3C"/>
      <name val="Calibri"/>
      <charset val="1"/>
    </font>
    <font>
      <b/>
      <sz val="10.5"/>
      <color rgb="FF3D5A73"/>
      <name val="Calibri"/>
      <charset val="1"/>
    </font>
    <font>
      <b/>
      <sz val="12"/>
      <color rgb="FF9AA7B5"/>
      <name val="Calibri"/>
      <charset val="1"/>
    </font>
    <font>
      <b/>
      <sz val="12"/>
      <color rgb="FF35597A"/>
      <name val="Calibri"/>
      <charset val="1"/>
    </font>
    <font>
      <b/>
      <sz val="12"/>
      <color rgb="FF1B3E5C"/>
      <name val="Calibri"/>
      <charset val="1"/>
    </font>
    <font>
      <b/>
      <sz val="12"/>
      <color rgb="FFFFFFFF"/>
      <name val="Calibri"/>
      <charset val="1"/>
    </font>
    <font>
      <b/>
      <sz val="12"/>
      <color rgb="FFE9C893"/>
      <name val="Calibri"/>
      <charset val="1"/>
    </font>
    <font>
      <b/>
      <sz val="10.5"/>
      <color rgb="FFB07A3C"/>
      <name val="Calibri"/>
      <charset val="1"/>
    </font>
    <font>
      <b/>
      <i/>
      <sz val="9.5"/>
      <color rgb="FF64748B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B07A3C"/>
        <bgColor rgb="FFC0504D"/>
      </patternFill>
    </fill>
    <fill>
      <patternFill patternType="solid">
        <fgColor rgb="FFFFFFFF"/>
        <bgColor rgb="FFF9F9F9"/>
      </patternFill>
    </fill>
    <fill>
      <patternFill patternType="solid">
        <fgColor rgb="FF16324F"/>
        <bgColor rgb="FF1B2A38"/>
      </patternFill>
    </fill>
    <fill>
      <patternFill patternType="solid">
        <fgColor rgb="FFF5F7FA"/>
        <bgColor rgb="FFF3F5F8"/>
      </patternFill>
    </fill>
    <fill>
      <patternFill patternType="solid">
        <fgColor rgb="FFF3F5F8"/>
        <bgColor rgb="FFF5F7FA"/>
      </patternFill>
    </fill>
    <fill>
      <patternFill patternType="solid">
        <fgColor rgb="FFD6E2EF"/>
        <bgColor rgb="FFD9E1EA"/>
      </patternFill>
    </fill>
    <fill>
      <patternFill patternType="solid">
        <fgColor rgb="FFA9C4E0"/>
        <bgColor rgb="FF9AA7B5"/>
      </patternFill>
    </fill>
    <fill>
      <patternFill patternType="solid">
        <fgColor rgb="FF5E8FBF"/>
        <bgColor rgb="FF4F81BD"/>
      </patternFill>
    </fill>
    <fill>
      <patternFill patternType="solid">
        <fgColor rgb="FF0F1E2E"/>
        <bgColor rgb="FF1B2A38"/>
      </patternFill>
    </fill>
    <fill>
      <patternFill patternType="solid">
        <fgColor rgb="FFEEF2F7"/>
        <bgColor rgb="FFECEFF3"/>
      </patternFill>
    </fill>
    <fill>
      <patternFill patternType="solid">
        <fgColor rgb="FF3D5A73"/>
        <bgColor rgb="FF35597A"/>
      </patternFill>
    </fill>
  </fills>
  <borders count="11">
    <border>
      <left/>
      <right/>
      <top/>
      <bottom/>
      <diagonal/>
    </border>
    <border>
      <left style="thick">
        <color rgb="FFB07A3C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9E3B3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B07A3C"/>
      </left>
      <right style="thin">
        <color rgb="FFFFFFFF"/>
      </right>
      <top style="thin">
        <color rgb="FFFFFFFF"/>
      </top>
      <bottom style="thin">
        <color rgb="FFD9E1EA"/>
      </bottom>
      <diagonal/>
    </border>
    <border>
      <left style="thick">
        <color rgb="FF9E3B30"/>
      </left>
      <right style="thin">
        <color rgb="FFFFFFFF"/>
      </right>
      <top style="thin">
        <color rgb="FFFFFFFF"/>
      </top>
      <bottom style="thin">
        <color rgb="FFD9E1EA"/>
      </bottom>
      <diagonal/>
    </border>
    <border>
      <left/>
      <right/>
      <top/>
      <bottom style="medium">
        <color rgb="FFB07A3C"/>
      </bottom>
      <diagonal/>
    </border>
    <border>
      <left/>
      <right/>
      <top/>
      <bottom style="thin">
        <color rgb="FF0F1E2E"/>
      </bottom>
      <diagonal/>
    </border>
    <border>
      <left/>
      <right/>
      <top/>
      <bottom style="thin">
        <color rgb="FFD9E1EA"/>
      </bottom>
      <diagonal/>
    </border>
    <border>
      <left style="thin">
        <color rgb="FFD9E1EA"/>
      </left>
      <right style="thin">
        <color rgb="FFD9E1EA"/>
      </right>
      <top style="thin">
        <color rgb="FFD9E1EA"/>
      </top>
      <bottom style="thin">
        <color rgb="FFD9E1EA"/>
      </bottom>
      <diagonal/>
    </border>
    <border>
      <left/>
      <right/>
      <top/>
      <bottom style="medium">
        <color rgb="FF0F1E2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8">
    <xf numFmtId="0" fontId="0" fillId="0" borderId="0" xfId="0"/>
    <xf numFmtId="3" fontId="12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/>
    </xf>
    <xf numFmtId="0" fontId="8" fillId="0" borderId="5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3" fontId="6" fillId="3" borderId="2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2" borderId="0" xfId="0" applyFill="1"/>
    <xf numFmtId="0" fontId="9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/>
    </xf>
    <xf numFmtId="3" fontId="11" fillId="3" borderId="7" xfId="0" applyNumberFormat="1" applyFont="1" applyFill="1" applyBorder="1" applyAlignment="1">
      <alignment horizontal="center" vertical="center"/>
    </xf>
    <xf numFmtId="3" fontId="10" fillId="3" borderId="7" xfId="0" applyNumberFormat="1" applyFont="1" applyFill="1" applyBorder="1" applyAlignment="1">
      <alignment horizontal="center" vertical="center"/>
    </xf>
    <xf numFmtId="165" fontId="11" fillId="3" borderId="7" xfId="0" applyNumberFormat="1" applyFont="1" applyFill="1" applyBorder="1" applyAlignment="1">
      <alignment horizontal="center" vertical="center"/>
    </xf>
    <xf numFmtId="164" fontId="10" fillId="3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left" vertical="center"/>
    </xf>
    <xf numFmtId="3" fontId="11" fillId="5" borderId="7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 applyAlignment="1">
      <alignment horizontal="center" vertical="center"/>
    </xf>
    <xf numFmtId="165" fontId="11" fillId="5" borderId="7" xfId="0" applyNumberFormat="1" applyFont="1" applyFill="1" applyBorder="1" applyAlignment="1">
      <alignment horizontal="center" vertical="center"/>
    </xf>
    <xf numFmtId="164" fontId="10" fillId="5" borderId="7" xfId="0" applyNumberFormat="1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left"/>
    </xf>
    <xf numFmtId="0" fontId="21" fillId="3" borderId="9" xfId="0" applyFont="1" applyFill="1" applyBorder="1" applyAlignment="1">
      <alignment horizontal="center" wrapText="1"/>
    </xf>
    <xf numFmtId="0" fontId="0" fillId="3" borderId="0" xfId="0" applyFill="1"/>
    <xf numFmtId="0" fontId="17" fillId="4" borderId="5" xfId="0" applyFont="1" applyFill="1" applyBorder="1" applyAlignment="1">
      <alignment horizontal="center" textRotation="90" wrapText="1"/>
    </xf>
    <xf numFmtId="0" fontId="17" fillId="4" borderId="9" xfId="0" applyFont="1" applyFill="1" applyBorder="1" applyAlignment="1">
      <alignment horizontal="center" textRotation="90" wrapText="1"/>
    </xf>
    <xf numFmtId="0" fontId="17" fillId="10" borderId="6" xfId="0" applyFont="1" applyFill="1" applyBorder="1" applyAlignment="1">
      <alignment horizontal="center" wrapText="1"/>
    </xf>
    <xf numFmtId="0" fontId="22" fillId="3" borderId="7" xfId="0" applyFont="1" applyFill="1" applyBorder="1" applyAlignment="1">
      <alignment horizontal="left" vertical="center"/>
    </xf>
    <xf numFmtId="0" fontId="23" fillId="3" borderId="7" xfId="0" applyFont="1" applyFill="1" applyBorder="1" applyAlignment="1">
      <alignment horizontal="center" vertical="center"/>
    </xf>
    <xf numFmtId="14" fontId="23" fillId="3" borderId="7" xfId="0" applyNumberFormat="1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3" fontId="24" fillId="3" borderId="7" xfId="0" applyNumberFormat="1" applyFont="1" applyFill="1" applyBorder="1" applyAlignment="1">
      <alignment horizontal="center" vertical="center"/>
    </xf>
    <xf numFmtId="166" fontId="25" fillId="3" borderId="7" xfId="0" applyNumberFormat="1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14" fontId="23" fillId="5" borderId="7" xfId="0" applyNumberFormat="1" applyFont="1" applyFill="1" applyBorder="1" applyAlignment="1">
      <alignment horizontal="center" vertical="center"/>
    </xf>
    <xf numFmtId="3" fontId="24" fillId="5" borderId="7" xfId="0" applyNumberFormat="1" applyFont="1" applyFill="1" applyBorder="1" applyAlignment="1">
      <alignment horizontal="center" vertical="center"/>
    </xf>
    <xf numFmtId="166" fontId="25" fillId="5" borderId="7" xfId="0" applyNumberFormat="1" applyFont="1" applyFill="1" applyBorder="1" applyAlignment="1">
      <alignment horizontal="center" vertical="center"/>
    </xf>
    <xf numFmtId="0" fontId="22" fillId="11" borderId="10" xfId="0" applyFont="1" applyFill="1" applyBorder="1" applyAlignment="1">
      <alignment horizontal="center" vertical="center"/>
    </xf>
    <xf numFmtId="3" fontId="9" fillId="12" borderId="10" xfId="0" applyNumberFormat="1" applyFont="1" applyFill="1" applyBorder="1" applyAlignment="1">
      <alignment horizontal="center" vertical="center"/>
    </xf>
    <xf numFmtId="3" fontId="9" fillId="4" borderId="10" xfId="0" applyNumberFormat="1" applyFont="1" applyFill="1" applyBorder="1" applyAlignment="1">
      <alignment horizontal="center" vertical="center"/>
    </xf>
    <xf numFmtId="165" fontId="9" fillId="10" borderId="10" xfId="0" applyNumberFormat="1" applyFont="1" applyFill="1" applyBorder="1" applyAlignment="1">
      <alignment horizontal="center" vertical="center"/>
    </xf>
    <xf numFmtId="0" fontId="26" fillId="6" borderId="8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28" fillId="7" borderId="8" xfId="0" applyFont="1" applyFill="1" applyBorder="1" applyAlignment="1">
      <alignment horizontal="center" vertical="center"/>
    </xf>
    <xf numFmtId="0" fontId="29" fillId="8" borderId="8" xfId="0" applyFont="1" applyFill="1" applyBorder="1" applyAlignment="1">
      <alignment horizontal="center" vertical="center"/>
    </xf>
    <xf numFmtId="0" fontId="30" fillId="9" borderId="8" xfId="0" applyFont="1" applyFill="1" applyBorder="1" applyAlignment="1">
      <alignment horizontal="center" vertical="center"/>
    </xf>
    <xf numFmtId="0" fontId="31" fillId="4" borderId="8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14" fontId="10" fillId="3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left" vertical="center" wrapText="1"/>
    </xf>
    <xf numFmtId="14" fontId="10" fillId="5" borderId="7" xfId="0" applyNumberFormat="1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left" vertical="center"/>
    </xf>
    <xf numFmtId="3" fontId="10" fillId="11" borderId="7" xfId="0" applyNumberFormat="1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left" vertical="center" wrapText="1"/>
    </xf>
    <xf numFmtId="14" fontId="10" fillId="11" borderId="7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top"/>
    </xf>
    <xf numFmtId="0" fontId="35" fillId="6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6" fillId="7" borderId="8" xfId="0" applyFont="1" applyFill="1" applyBorder="1" applyAlignment="1">
      <alignment horizontal="center" vertical="center"/>
    </xf>
    <xf numFmtId="0" fontId="37" fillId="8" borderId="8" xfId="0" applyFont="1" applyFill="1" applyBorder="1" applyAlignment="1">
      <alignment horizontal="center" vertical="center"/>
    </xf>
    <xf numFmtId="0" fontId="38" fillId="9" borderId="8" xfId="0" applyFont="1" applyFill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top"/>
    </xf>
    <xf numFmtId="0" fontId="10" fillId="5" borderId="7" xfId="0" applyFont="1" applyFill="1" applyBorder="1" applyAlignment="1">
      <alignment horizontal="left" vertical="center"/>
    </xf>
    <xf numFmtId="3" fontId="12" fillId="5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12" borderId="10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10" borderId="10" xfId="0" applyFont="1" applyFill="1" applyBorder="1" applyAlignment="1">
      <alignment horizontal="left" vertical="center"/>
    </xf>
    <xf numFmtId="0" fontId="27" fillId="0" borderId="7" xfId="0" applyFont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</cellXfs>
  <cellStyles count="1">
    <cellStyle name="Standard" xfId="0" builtinId="0"/>
  </cellStyles>
  <dxfs count="15">
    <dxf>
      <font>
        <b/>
        <sz val="10"/>
        <color rgb="FF1B2A38"/>
        <name val="Calibri"/>
        <charset val="1"/>
      </font>
      <fill>
        <patternFill>
          <bgColor rgb="FFF3DEDB"/>
        </patternFill>
      </fill>
    </dxf>
    <dxf>
      <font>
        <b/>
        <sz val="10"/>
        <color rgb="FF1B2A38"/>
        <name val="Calibri"/>
        <charset val="1"/>
      </font>
      <fill>
        <patternFill>
          <bgColor rgb="FFF7ECD9"/>
        </patternFill>
      </fill>
    </dxf>
    <dxf>
      <font>
        <b/>
        <sz val="10"/>
        <color rgb="FF1B2A38"/>
        <name val="Calibri"/>
        <charset val="1"/>
      </font>
      <fill>
        <patternFill>
          <bgColor rgb="FFE3EEE6"/>
        </patternFill>
      </fill>
    </dxf>
    <dxf>
      <font>
        <b/>
        <sz val="10"/>
        <color rgb="FF1B2A38"/>
        <name val="Calibri"/>
        <charset val="1"/>
      </font>
      <fill>
        <patternFill>
          <bgColor rgb="FFECEFF3"/>
        </patternFill>
      </fill>
    </dxf>
    <dxf>
      <font>
        <b/>
        <sz val="10"/>
        <color rgb="FF1B2A38"/>
        <name val="Calibri"/>
        <charset val="1"/>
      </font>
      <fill>
        <patternFill>
          <bgColor rgb="FFF7ECD9"/>
        </patternFill>
      </fill>
    </dxf>
    <dxf>
      <font>
        <b/>
        <sz val="10"/>
        <color rgb="FFFFFFFF"/>
        <name val="Calibri"/>
        <charset val="1"/>
      </font>
      <fill>
        <patternFill>
          <bgColor rgb="FFB07A3C"/>
        </patternFill>
      </fill>
    </dxf>
    <dxf>
      <font>
        <b/>
        <sz val="10"/>
        <color rgb="FFB07A3C"/>
        <name val="Calibri"/>
        <charset val="1"/>
      </font>
      <fill>
        <patternFill>
          <bgColor rgb="FFF0E4D3"/>
        </patternFill>
      </fill>
    </dxf>
    <dxf>
      <font>
        <b/>
        <sz val="9"/>
        <color rgb="FFFFFFFF"/>
        <name val="Calibri"/>
        <charset val="1"/>
      </font>
      <fill>
        <patternFill>
          <bgColor rgb="FFB07A3C"/>
        </patternFill>
      </fill>
    </dxf>
    <dxf>
      <font>
        <b/>
        <sz val="10"/>
        <color rgb="FFE9C893"/>
        <name val="Calibri"/>
        <charset val="1"/>
      </font>
      <fill>
        <patternFill>
          <bgColor rgb="FF16324F"/>
        </patternFill>
      </fill>
    </dxf>
    <dxf>
      <font>
        <b/>
        <sz val="10"/>
        <color rgb="FFFFFFFF"/>
        <name val="Calibri"/>
        <charset val="1"/>
      </font>
      <fill>
        <patternFill>
          <bgColor rgb="FF5E8FBF"/>
        </patternFill>
      </fill>
    </dxf>
    <dxf>
      <font>
        <b/>
        <sz val="10"/>
        <color rgb="FF1B3E5C"/>
        <name val="Calibri"/>
        <charset val="1"/>
      </font>
      <fill>
        <patternFill>
          <bgColor rgb="FFA9C4E0"/>
        </patternFill>
      </fill>
    </dxf>
    <dxf>
      <font>
        <b/>
        <sz val="10"/>
        <color rgb="FF35597A"/>
        <name val="Calibri"/>
        <charset val="1"/>
      </font>
      <fill>
        <patternFill>
          <bgColor rgb="FFD6E2EF"/>
        </patternFill>
      </fill>
    </dxf>
    <dxf>
      <font>
        <b/>
        <sz val="10"/>
        <color rgb="FF9AA7B5"/>
        <name val="Calibri"/>
        <charset val="1"/>
      </font>
      <fill>
        <patternFill>
          <bgColor rgb="FFF3F5F8"/>
        </patternFill>
      </fill>
    </dxf>
    <dxf>
      <font>
        <b/>
        <sz val="10"/>
        <color rgb="FF1B2A38"/>
        <name val="Calibri"/>
        <charset val="1"/>
      </font>
      <fill>
        <patternFill>
          <bgColor rgb="FFE3EEE6"/>
        </patternFill>
      </fill>
    </dxf>
    <dxf>
      <font>
        <b/>
        <sz val="10"/>
        <color rgb="FF9E3B30"/>
        <name val="Calibri"/>
        <charset val="1"/>
      </font>
      <fill>
        <patternFill>
          <bgColor rgb="FFF3DE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9F9F9"/>
      <rgbColor rgb="FFFF00FF"/>
      <rgbColor rgb="FF00FFFF"/>
      <rgbColor rgb="FF800000"/>
      <rgbColor rgb="FF008000"/>
      <rgbColor rgb="FF000080"/>
      <rgbColor rgb="FFB07A3C"/>
      <rgbColor rgb="FF800080"/>
      <rgbColor rgb="FF3D5A73"/>
      <rgbColor rgb="FFD9E1EA"/>
      <rgbColor rgb="FF878787"/>
      <rgbColor rgb="FFF5F7FA"/>
      <rgbColor rgb="FFC0504D"/>
      <rgbColor rgb="FFF7ECD9"/>
      <rgbColor rgb="FFE3EEE6"/>
      <rgbColor rgb="FF660066"/>
      <rgbColor rgb="FFFF8080"/>
      <rgbColor rgb="FF35597A"/>
      <rgbColor rgb="FFD9D9D9"/>
      <rgbColor rgb="FF000080"/>
      <rgbColor rgb="FFFF00FF"/>
      <rgbColor rgb="FFF3F5F8"/>
      <rgbColor rgb="FF00FFFF"/>
      <rgbColor rgb="FF800080"/>
      <rgbColor rgb="FF800000"/>
      <rgbColor rgb="FF008080"/>
      <rgbColor rgb="FF0000FF"/>
      <rgbColor rgb="FF00CCFF"/>
      <rgbColor rgb="FFEEF2F7"/>
      <rgbColor rgb="FFECEFF3"/>
      <rgbColor rgb="FFF0E4D3"/>
      <rgbColor rgb="FFA9C4E0"/>
      <rgbColor rgb="FFF3DEDB"/>
      <rgbColor rgb="FFD6E2EF"/>
      <rgbColor rgb="FFE9C893"/>
      <rgbColor rgb="FF4F81BD"/>
      <rgbColor rgb="FF33CCCC"/>
      <rgbColor rgb="FF99CC00"/>
      <rgbColor rgb="FFFFCC00"/>
      <rgbColor rgb="FFFF9900"/>
      <rgbColor rgb="FFFF6600"/>
      <rgbColor rgb="FF64748B"/>
      <rgbColor rgb="FF9AA7B5"/>
      <rgbColor rgb="FF16324F"/>
      <rgbColor rgb="FF5E8FBF"/>
      <rgbColor rgb="FF0F1E2E"/>
      <rgbColor rgb="FF333300"/>
      <rgbColor rgb="FF9E3B30"/>
      <rgbColor rgb="FF993366"/>
      <rgbColor rgb="FF1B3E5C"/>
      <rgbColor rgb="FF1B2A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Opérationnels (niv. ≥ 2) et cible, par compétence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Synthèse!$C$10</c:f>
              <c:strCache>
                <c:ptCount val="1"/>
                <c:pt idx="0">
                  <c:v>Opér.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Synthèse!$B$11:$B$20</c:f>
              <c:strCache>
                <c:ptCount val="10"/>
                <c:pt idx="0">
                  <c:v>Réglage machine</c:v>
                </c:pt>
                <c:pt idx="1">
                  <c:v>Conduite de ligne</c:v>
                </c:pt>
                <c:pt idx="2">
                  <c:v>Maintenance 1er niv.</c:v>
                </c:pt>
                <c:pt idx="3">
                  <c:v>Contrôle qualité</c:v>
                </c:pt>
                <c:pt idx="4">
                  <c:v>Approvisionnement</c:v>
                </c:pt>
                <c:pt idx="5">
                  <c:v>Emballage / palette</c:v>
                </c:pt>
                <c:pt idx="6">
                  <c:v>Saisie GPAO</c:v>
                </c:pt>
                <c:pt idx="7">
                  <c:v>Sécurité / EPI</c:v>
                </c:pt>
                <c:pt idx="8">
                  <c:v>Nettoyage / 5S</c:v>
                </c:pt>
                <c:pt idx="9">
                  <c:v>Amélioration continue</c:v>
                </c:pt>
              </c:strCache>
            </c:strRef>
          </c:cat>
          <c:val>
            <c:numRef>
              <c:f>Synthèse!$C$11:$C$20</c:f>
              <c:numCache>
                <c:formatCode>#,##0</c:formatCode>
                <c:ptCount val="10"/>
                <c:pt idx="0">
                  <c:v>2</c:v>
                </c:pt>
                <c:pt idx="1">
                  <c:v>10</c:v>
                </c:pt>
                <c:pt idx="2">
                  <c:v>2</c:v>
                </c:pt>
                <c:pt idx="3">
                  <c:v>10</c:v>
                </c:pt>
                <c:pt idx="4">
                  <c:v>12</c:v>
                </c:pt>
                <c:pt idx="5">
                  <c:v>12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7E-4530-9BFC-D9588504B5BF}"/>
            </c:ext>
          </c:extLst>
        </c:ser>
        <c:ser>
          <c:idx val="1"/>
          <c:order val="1"/>
          <c:tx>
            <c:strRef>
              <c:f>Synthèse!$D$10</c:f>
              <c:strCache>
                <c:ptCount val="1"/>
                <c:pt idx="0">
                  <c:v>Cible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Synthèse!$B$11:$B$20</c:f>
              <c:strCache>
                <c:ptCount val="10"/>
                <c:pt idx="0">
                  <c:v>Réglage machine</c:v>
                </c:pt>
                <c:pt idx="1">
                  <c:v>Conduite de ligne</c:v>
                </c:pt>
                <c:pt idx="2">
                  <c:v>Maintenance 1er niv.</c:v>
                </c:pt>
                <c:pt idx="3">
                  <c:v>Contrôle qualité</c:v>
                </c:pt>
                <c:pt idx="4">
                  <c:v>Approvisionnement</c:v>
                </c:pt>
                <c:pt idx="5">
                  <c:v>Emballage / palette</c:v>
                </c:pt>
                <c:pt idx="6">
                  <c:v>Saisie GPAO</c:v>
                </c:pt>
                <c:pt idx="7">
                  <c:v>Sécurité / EPI</c:v>
                </c:pt>
                <c:pt idx="8">
                  <c:v>Nettoyage / 5S</c:v>
                </c:pt>
                <c:pt idx="9">
                  <c:v>Amélioration continue</c:v>
                </c:pt>
              </c:strCache>
            </c:strRef>
          </c:cat>
          <c:val>
            <c:numRef>
              <c:f>Synthèse!$D$11:$D$20</c:f>
              <c:numCache>
                <c:formatCode>#,##0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7E-4530-9BFC-D9588504B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89041453"/>
        <c:axId val="58241785"/>
      </c:barChart>
      <c:catAx>
        <c:axId val="890414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8241785"/>
        <c:crosses val="autoZero"/>
        <c:auto val="1"/>
        <c:lblAlgn val="ctr"/>
        <c:lblOffset val="100"/>
        <c:noMultiLvlLbl val="0"/>
      </c:catAx>
      <c:valAx>
        <c:axId val="58241785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904145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13</xdr:col>
      <xdr:colOff>0</xdr:colOff>
      <xdr:row>37</xdr:row>
      <xdr:rowOff>68400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1E2E"/>
  </sheetPr>
  <dimension ref="B2:M22"/>
  <sheetViews>
    <sheetView showGridLines="0" tabSelected="1" topLeftCell="A37" zoomScale="110" zoomScaleNormal="110" workbookViewId="0">
      <selection activeCell="J56" sqref="J56"/>
    </sheetView>
  </sheetViews>
  <sheetFormatPr baseColWidth="10" defaultColWidth="8.7109375" defaultRowHeight="15" x14ac:dyDescent="0.25"/>
  <cols>
    <col min="1" max="1" width="2.140625" customWidth="1"/>
    <col min="2" max="13" width="10.5703125" customWidth="1"/>
    <col min="14" max="14" width="2.140625" customWidth="1"/>
  </cols>
  <sheetData>
    <row r="2" spans="2:13" ht="3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ht="33.75" customHeight="1" x14ac:dyDescent="0.25">
      <c r="B3" s="13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 ht="19.5" customHeight="1" x14ac:dyDescent="0.25"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6" spans="2:13" ht="39" x14ac:dyDescent="0.25">
      <c r="B6" s="11">
        <f>COUNTA(Matrice!$B$8:$B$23)</f>
        <v>12</v>
      </c>
      <c r="C6" s="11"/>
      <c r="D6" s="11"/>
      <c r="E6" s="10" t="s">
        <v>2</v>
      </c>
      <c r="F6" s="10"/>
      <c r="G6" s="10"/>
      <c r="H6" s="9">
        <f>COUNTIF(Matrice!$F$8:$O$23,"&gt;=2")/(COUNTA(Matrice!$B$8:$B$23)*10)</f>
        <v>0.7</v>
      </c>
      <c r="I6" s="9"/>
      <c r="J6" s="9"/>
      <c r="K6" s="8">
        <f>SUMPRODUCT(--(Matrice!$F$25:$O$25&lt;Matrice!$F$26:$O$26))</f>
        <v>1</v>
      </c>
      <c r="L6" s="8"/>
      <c r="M6" s="8"/>
    </row>
    <row r="7" spans="2:13" x14ac:dyDescent="0.25">
      <c r="B7" s="7" t="s">
        <v>3</v>
      </c>
      <c r="C7" s="7"/>
      <c r="D7" s="7"/>
      <c r="E7" s="7" t="s">
        <v>4</v>
      </c>
      <c r="F7" s="7"/>
      <c r="G7" s="7"/>
      <c r="H7" s="7" t="s">
        <v>5</v>
      </c>
      <c r="I7" s="7"/>
      <c r="J7" s="7"/>
      <c r="K7" s="6" t="s">
        <v>6</v>
      </c>
      <c r="L7" s="6"/>
      <c r="M7" s="6"/>
    </row>
    <row r="9" spans="2:13" ht="24" customHeight="1" x14ac:dyDescent="0.25">
      <c r="B9" s="5" t="s">
        <v>7</v>
      </c>
      <c r="C9" s="5"/>
      <c r="D9" s="5"/>
      <c r="E9" s="5"/>
      <c r="F9" s="5"/>
      <c r="G9" s="5"/>
      <c r="I9" s="5" t="s">
        <v>8</v>
      </c>
      <c r="J9" s="5"/>
      <c r="K9" s="5"/>
      <c r="L9" s="5"/>
      <c r="M9" s="5"/>
    </row>
    <row r="10" spans="2:13" ht="25.5" customHeight="1" x14ac:dyDescent="0.25">
      <c r="B10" s="15" t="s">
        <v>9</v>
      </c>
      <c r="C10" s="16" t="s">
        <v>10</v>
      </c>
      <c r="D10" s="16" t="s">
        <v>11</v>
      </c>
      <c r="E10" s="16" t="s">
        <v>12</v>
      </c>
      <c r="F10" s="16" t="s">
        <v>13</v>
      </c>
      <c r="G10" s="16" t="s">
        <v>14</v>
      </c>
      <c r="I10" s="4" t="s">
        <v>15</v>
      </c>
      <c r="J10" s="4"/>
      <c r="K10" s="4"/>
      <c r="L10" s="3" t="s">
        <v>16</v>
      </c>
      <c r="M10" s="3"/>
    </row>
    <row r="11" spans="2:13" ht="21" customHeight="1" x14ac:dyDescent="0.25">
      <c r="B11" s="17" t="str">
        <f>Matrice!F$7</f>
        <v>Réglage machine</v>
      </c>
      <c r="C11" s="18">
        <f>Matrice!F$25</f>
        <v>2</v>
      </c>
      <c r="D11" s="19">
        <f>Matrice!F$26</f>
        <v>3</v>
      </c>
      <c r="E11" s="20">
        <f t="shared" ref="E11:E20" si="0">C11-D11</f>
        <v>-1</v>
      </c>
      <c r="F11" s="19">
        <f>Matrice!F$28</f>
        <v>1</v>
      </c>
      <c r="G11" s="21">
        <f t="shared" ref="G11:G20" si="1">IFERROR(C11/D11,0)</f>
        <v>0.66666666666666663</v>
      </c>
      <c r="I11" s="2" t="str">
        <f>IF(Matrice!B8="","",Matrice!B8)</f>
        <v>Adrien Lemaire</v>
      </c>
      <c r="J11" s="2"/>
      <c r="K11" s="2"/>
      <c r="L11" s="1">
        <f>IF(Matrice!B8="","",Matrice!Q8)</f>
        <v>8</v>
      </c>
      <c r="M11" s="1"/>
    </row>
    <row r="12" spans="2:13" ht="21" customHeight="1" x14ac:dyDescent="0.25">
      <c r="B12" s="22" t="str">
        <f>Matrice!G$7</f>
        <v>Conduite de ligne</v>
      </c>
      <c r="C12" s="23">
        <f>Matrice!G$25</f>
        <v>10</v>
      </c>
      <c r="D12" s="24">
        <f>Matrice!G$26</f>
        <v>3</v>
      </c>
      <c r="E12" s="25">
        <f t="shared" si="0"/>
        <v>7</v>
      </c>
      <c r="F12" s="24">
        <f>Matrice!G$28</f>
        <v>1</v>
      </c>
      <c r="G12" s="26">
        <f t="shared" si="1"/>
        <v>3.3333333333333335</v>
      </c>
      <c r="I12" s="82" t="str">
        <f>IF(Matrice!B9="","",Matrice!B9)</f>
        <v>Fatoumata Camara</v>
      </c>
      <c r="J12" s="82"/>
      <c r="K12" s="82"/>
      <c r="L12" s="83">
        <f>IF(Matrice!B9="","",Matrice!Q9)</f>
        <v>7</v>
      </c>
      <c r="M12" s="83"/>
    </row>
    <row r="13" spans="2:13" ht="21" customHeight="1" x14ac:dyDescent="0.25">
      <c r="B13" s="17" t="str">
        <f>Matrice!H$7</f>
        <v>Maintenance 1er niv.</v>
      </c>
      <c r="C13" s="18">
        <f>Matrice!H$25</f>
        <v>2</v>
      </c>
      <c r="D13" s="19">
        <f>Matrice!H$26</f>
        <v>2</v>
      </c>
      <c r="E13" s="20">
        <f t="shared" si="0"/>
        <v>0</v>
      </c>
      <c r="F13" s="19">
        <f>Matrice!H$28</f>
        <v>0</v>
      </c>
      <c r="G13" s="21">
        <f t="shared" si="1"/>
        <v>1</v>
      </c>
      <c r="I13" s="2" t="str">
        <f>IF(Matrice!B10="","",Matrice!B10)</f>
        <v>Bastien Noël</v>
      </c>
      <c r="J13" s="2"/>
      <c r="K13" s="2"/>
      <c r="L13" s="1">
        <f>IF(Matrice!B10="","",Matrice!Q10)</f>
        <v>5</v>
      </c>
      <c r="M13" s="1"/>
    </row>
    <row r="14" spans="2:13" ht="21" customHeight="1" x14ac:dyDescent="0.25">
      <c r="B14" s="22" t="str">
        <f>Matrice!I$7</f>
        <v>Contrôle qualité</v>
      </c>
      <c r="C14" s="23">
        <f>Matrice!I$25</f>
        <v>10</v>
      </c>
      <c r="D14" s="24">
        <f>Matrice!I$26</f>
        <v>2</v>
      </c>
      <c r="E14" s="25">
        <f t="shared" si="0"/>
        <v>8</v>
      </c>
      <c r="F14" s="24">
        <f>Matrice!I$28</f>
        <v>1</v>
      </c>
      <c r="G14" s="26">
        <f t="shared" si="1"/>
        <v>5</v>
      </c>
      <c r="I14" s="82" t="str">
        <f>IF(Matrice!B11="","",Matrice!B11)</f>
        <v>Inès Rossi</v>
      </c>
      <c r="J14" s="82"/>
      <c r="K14" s="82"/>
      <c r="L14" s="83">
        <f>IF(Matrice!B11="","",Matrice!Q11)</f>
        <v>9</v>
      </c>
      <c r="M14" s="83"/>
    </row>
    <row r="15" spans="2:13" ht="21" customHeight="1" x14ac:dyDescent="0.25">
      <c r="B15" s="17" t="str">
        <f>Matrice!J$7</f>
        <v>Approvisionnement</v>
      </c>
      <c r="C15" s="18">
        <f>Matrice!J$25</f>
        <v>12</v>
      </c>
      <c r="D15" s="19">
        <f>Matrice!J$26</f>
        <v>2</v>
      </c>
      <c r="E15" s="20">
        <f t="shared" si="0"/>
        <v>10</v>
      </c>
      <c r="F15" s="19">
        <f>Matrice!J$28</f>
        <v>0</v>
      </c>
      <c r="G15" s="21">
        <f t="shared" si="1"/>
        <v>6</v>
      </c>
      <c r="I15" s="2" t="str">
        <f>IF(Matrice!B12="","",Matrice!B12)</f>
        <v>Malik Ouedraogo</v>
      </c>
      <c r="J15" s="2"/>
      <c r="K15" s="2"/>
      <c r="L15" s="1">
        <f>IF(Matrice!B12="","",Matrice!Q12)</f>
        <v>7</v>
      </c>
      <c r="M15" s="1"/>
    </row>
    <row r="16" spans="2:13" ht="21" customHeight="1" x14ac:dyDescent="0.25">
      <c r="B16" s="22" t="str">
        <f>Matrice!K$7</f>
        <v>Emballage / palette</v>
      </c>
      <c r="C16" s="23">
        <f>Matrice!K$25</f>
        <v>12</v>
      </c>
      <c r="D16" s="24">
        <f>Matrice!K$26</f>
        <v>2</v>
      </c>
      <c r="E16" s="25">
        <f t="shared" si="0"/>
        <v>10</v>
      </c>
      <c r="F16" s="24">
        <f>Matrice!K$28</f>
        <v>0</v>
      </c>
      <c r="G16" s="26">
        <f t="shared" si="1"/>
        <v>6</v>
      </c>
      <c r="I16" s="82" t="str">
        <f>IF(Matrice!B13="","",Matrice!B13)</f>
        <v>Julie Vasseur</v>
      </c>
      <c r="J16" s="82"/>
      <c r="K16" s="82"/>
      <c r="L16" s="83">
        <f>IF(Matrice!B13="","",Matrice!Q13)</f>
        <v>6</v>
      </c>
      <c r="M16" s="83"/>
    </row>
    <row r="17" spans="2:13" ht="21" customHeight="1" x14ac:dyDescent="0.25">
      <c r="B17" s="17" t="str">
        <f>Matrice!L$7</f>
        <v>Saisie GPAO</v>
      </c>
      <c r="C17" s="18">
        <f>Matrice!L$25</f>
        <v>8</v>
      </c>
      <c r="D17" s="19">
        <f>Matrice!L$26</f>
        <v>2</v>
      </c>
      <c r="E17" s="20">
        <f t="shared" si="0"/>
        <v>6</v>
      </c>
      <c r="F17" s="19">
        <f>Matrice!L$28</f>
        <v>1</v>
      </c>
      <c r="G17" s="21">
        <f t="shared" si="1"/>
        <v>4</v>
      </c>
      <c r="I17" s="2" t="str">
        <f>IF(Matrice!B14="","",Matrice!B14)</f>
        <v>Rémi Chevalier</v>
      </c>
      <c r="J17" s="2"/>
      <c r="K17" s="2"/>
      <c r="L17" s="1">
        <f>IF(Matrice!B14="","",Matrice!Q14)</f>
        <v>9</v>
      </c>
      <c r="M17" s="1"/>
    </row>
    <row r="18" spans="2:13" ht="21" customHeight="1" x14ac:dyDescent="0.25">
      <c r="B18" s="22" t="str">
        <f>Matrice!M$7</f>
        <v>Sécurité / EPI</v>
      </c>
      <c r="C18" s="23">
        <f>Matrice!M$25</f>
        <v>12</v>
      </c>
      <c r="D18" s="24">
        <f>Matrice!M$26</f>
        <v>4</v>
      </c>
      <c r="E18" s="25">
        <f t="shared" si="0"/>
        <v>8</v>
      </c>
      <c r="F18" s="24">
        <f>Matrice!M$28</f>
        <v>4</v>
      </c>
      <c r="G18" s="26">
        <f t="shared" si="1"/>
        <v>3</v>
      </c>
      <c r="I18" s="82" t="str">
        <f>IF(Matrice!B15="","",Matrice!B15)</f>
        <v>Sanaa El Amrani</v>
      </c>
      <c r="J18" s="82"/>
      <c r="K18" s="82"/>
      <c r="L18" s="83">
        <f>IF(Matrice!B15="","",Matrice!Q15)</f>
        <v>8</v>
      </c>
      <c r="M18" s="83"/>
    </row>
    <row r="19" spans="2:13" ht="21" customHeight="1" x14ac:dyDescent="0.25">
      <c r="B19" s="17" t="str">
        <f>Matrice!N$7</f>
        <v>Nettoyage / 5S</v>
      </c>
      <c r="C19" s="18">
        <f>Matrice!N$25</f>
        <v>11</v>
      </c>
      <c r="D19" s="19">
        <f>Matrice!N$26</f>
        <v>3</v>
      </c>
      <c r="E19" s="20">
        <f t="shared" si="0"/>
        <v>8</v>
      </c>
      <c r="F19" s="19">
        <f>Matrice!N$28</f>
        <v>0</v>
      </c>
      <c r="G19" s="21">
        <f t="shared" si="1"/>
        <v>3.6666666666666665</v>
      </c>
      <c r="I19" s="2" t="str">
        <f>IF(Matrice!B16="","",Matrice!B16)</f>
        <v>Victor Da Silva</v>
      </c>
      <c r="J19" s="2"/>
      <c r="K19" s="2"/>
      <c r="L19" s="1">
        <f>IF(Matrice!B16="","",Matrice!Q16)</f>
        <v>3</v>
      </c>
      <c r="M19" s="1"/>
    </row>
    <row r="20" spans="2:13" ht="21" customHeight="1" x14ac:dyDescent="0.25">
      <c r="B20" s="22" t="str">
        <f>Matrice!O$7</f>
        <v>Amélioration continue</v>
      </c>
      <c r="C20" s="23">
        <f>Matrice!O$25</f>
        <v>5</v>
      </c>
      <c r="D20" s="24">
        <f>Matrice!O$26</f>
        <v>1</v>
      </c>
      <c r="E20" s="25">
        <f t="shared" si="0"/>
        <v>4</v>
      </c>
      <c r="F20" s="24">
        <f>Matrice!O$28</f>
        <v>0</v>
      </c>
      <c r="G20" s="26">
        <f t="shared" si="1"/>
        <v>5</v>
      </c>
      <c r="I20" s="82" t="str">
        <f>IF(Matrice!B17="","",Matrice!B17)</f>
        <v>Lena Hoffmann</v>
      </c>
      <c r="J20" s="82"/>
      <c r="K20" s="82"/>
      <c r="L20" s="83">
        <f>IF(Matrice!B17="","",Matrice!Q17)</f>
        <v>9</v>
      </c>
      <c r="M20" s="83"/>
    </row>
    <row r="21" spans="2:13" ht="21" customHeight="1" x14ac:dyDescent="0.25">
      <c r="I21" s="2" t="str">
        <f>IF(Matrice!B18="","",Matrice!B18)</f>
        <v>Otniel Mensah</v>
      </c>
      <c r="J21" s="2"/>
      <c r="K21" s="2"/>
      <c r="L21" s="1">
        <f>IF(Matrice!B18="","",Matrice!Q18)</f>
        <v>6</v>
      </c>
      <c r="M21" s="1"/>
    </row>
    <row r="22" spans="2:13" ht="21" customHeight="1" x14ac:dyDescent="0.25">
      <c r="I22" s="82" t="str">
        <f>IF(Matrice!B19="","",Matrice!B19)</f>
        <v>Priya Nair</v>
      </c>
      <c r="J22" s="82"/>
      <c r="K22" s="82"/>
      <c r="L22" s="83">
        <f>IF(Matrice!B19="","",Matrice!Q19)</f>
        <v>7</v>
      </c>
      <c r="M22" s="83"/>
    </row>
  </sheetData>
  <mergeCells count="39">
    <mergeCell ref="I22:K22"/>
    <mergeCell ref="L22:M22"/>
    <mergeCell ref="I19:K19"/>
    <mergeCell ref="L19:M19"/>
    <mergeCell ref="I20:K20"/>
    <mergeCell ref="L20:M20"/>
    <mergeCell ref="I21:K21"/>
    <mergeCell ref="L21:M21"/>
    <mergeCell ref="I16:K16"/>
    <mergeCell ref="L16:M16"/>
    <mergeCell ref="I17:K17"/>
    <mergeCell ref="L17:M17"/>
    <mergeCell ref="I18:K18"/>
    <mergeCell ref="L18:M18"/>
    <mergeCell ref="I13:K13"/>
    <mergeCell ref="L13:M13"/>
    <mergeCell ref="I14:K14"/>
    <mergeCell ref="L14:M14"/>
    <mergeCell ref="I15:K15"/>
    <mergeCell ref="L15:M15"/>
    <mergeCell ref="I10:K10"/>
    <mergeCell ref="L10:M10"/>
    <mergeCell ref="I11:K11"/>
    <mergeCell ref="L11:M11"/>
    <mergeCell ref="I12:K12"/>
    <mergeCell ref="L12:M12"/>
    <mergeCell ref="B7:D7"/>
    <mergeCell ref="E7:G7"/>
    <mergeCell ref="H7:J7"/>
    <mergeCell ref="K7:M7"/>
    <mergeCell ref="B9:G9"/>
    <mergeCell ref="I9:M9"/>
    <mergeCell ref="B2:M2"/>
    <mergeCell ref="B3:M3"/>
    <mergeCell ref="B4:M4"/>
    <mergeCell ref="B6:D6"/>
    <mergeCell ref="E6:G6"/>
    <mergeCell ref="H6:J6"/>
    <mergeCell ref="K6:M6"/>
  </mergeCells>
  <conditionalFormatting sqref="E11:E20">
    <cfRule type="cellIs" dxfId="14" priority="2" operator="lessThan">
      <formula>0</formula>
    </cfRule>
    <cfRule type="cellIs" dxfId="13" priority="3" operator="greaterThanOrEqual">
      <formula>0</formula>
    </cfRule>
  </conditionalFormatting>
  <conditionalFormatting sqref="G11:G20">
    <cfRule type="dataBar" priority="4">
      <dataBar>
        <cfvo type="num" val="0"/>
        <cfvo type="num" val="2"/>
        <color rgb="FF3D5A73"/>
      </dataBar>
      <extLst>
        <ext xmlns:x14="http://schemas.microsoft.com/office/spreadsheetml/2009/9/main" uri="{B025F937-C7B1-47D3-B67F-A62EFF666E3E}">
          <x14:id>{70003168-67DE-492D-86F7-E4C65CA58D98}</x14:id>
        </ext>
      </extLst>
    </cfRule>
  </conditionalFormatting>
  <conditionalFormatting sqref="L11:M22">
    <cfRule type="dataBar" priority="5">
      <dataBar>
        <cfvo type="num" val="0"/>
        <cfvo type="num" val="10"/>
        <color rgb="FFB07A3C"/>
      </dataBar>
      <extLst>
        <ext xmlns:x14="http://schemas.microsoft.com/office/spreadsheetml/2009/9/main" uri="{B025F937-C7B1-47D3-B67F-A62EFF666E3E}">
          <x14:id>{D98F6021-1E2B-4142-AD30-F8E2E0BAE6F5}</x14:id>
        </ext>
      </extLst>
    </cfRule>
  </conditionalFormatting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0003168-67DE-492D-86F7-E4C65CA58D98}">
            <x14:dataBar axisPosition="none">
              <x14:cfvo type="num">
                <xm:f>0</xm:f>
              </x14:cfvo>
              <x14:cfvo type="num">
                <xm:f>2</xm:f>
              </x14:cfvo>
              <x14:negativeFillColor rgb="FF3D5A73"/>
            </x14:dataBar>
          </x14:cfRule>
          <xm:sqref>G11:G20</xm:sqref>
        </x14:conditionalFormatting>
        <x14:conditionalFormatting xmlns:xm="http://schemas.microsoft.com/office/excel/2006/main">
          <x14:cfRule type="dataBar" id="{D98F6021-1E2B-4142-AD30-F8E2E0BAE6F5}">
            <x14:dataBar axisPosition="none">
              <x14:cfvo type="num">
                <xm:f>0</xm:f>
              </x14:cfvo>
              <x14:cfvo type="num">
                <xm:f>10</xm:f>
              </x14:cfvo>
              <x14:negativeFillColor rgb="FFB07A3C"/>
            </x14:dataBar>
          </x14:cfRule>
          <xm:sqref>L11:M22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6324F"/>
  </sheetPr>
  <dimension ref="B2:R28"/>
  <sheetViews>
    <sheetView showGridLines="0" zoomScale="110" zoomScaleNormal="11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.140625" customWidth="1"/>
    <col min="2" max="2" width="22" customWidth="1"/>
    <col min="3" max="3" width="10" customWidth="1"/>
    <col min="4" max="4" width="13" customWidth="1"/>
    <col min="5" max="5" width="2.42578125" customWidth="1"/>
    <col min="6" max="15" width="5.5703125" customWidth="1"/>
    <col min="16" max="16" width="2.42578125" customWidth="1"/>
    <col min="17" max="17" width="16" customWidth="1"/>
    <col min="18" max="18" width="13" customWidth="1"/>
  </cols>
  <sheetData>
    <row r="2" spans="2:18" ht="3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2:18" ht="33.75" customHeight="1" x14ac:dyDescent="0.25">
      <c r="B3" s="13" t="s">
        <v>17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2:18" ht="19.5" customHeight="1" x14ac:dyDescent="0.25">
      <c r="B4" s="12" t="s">
        <v>18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2:18" ht="18" customHeight="1" x14ac:dyDescent="0.25">
      <c r="B5" s="84" t="s">
        <v>19</v>
      </c>
      <c r="C5" s="84"/>
      <c r="D5" s="84"/>
      <c r="F5" s="27">
        <v>0</v>
      </c>
      <c r="G5" s="28">
        <v>1</v>
      </c>
      <c r="H5" s="29">
        <v>2</v>
      </c>
      <c r="I5" s="30">
        <v>3</v>
      </c>
      <c r="J5" s="31">
        <v>4</v>
      </c>
      <c r="K5" s="85" t="s">
        <v>20</v>
      </c>
      <c r="L5" s="85"/>
      <c r="M5" s="85"/>
      <c r="N5" s="85"/>
      <c r="O5" s="85"/>
      <c r="P5" s="85"/>
      <c r="Q5" s="85"/>
      <c r="R5" s="85"/>
    </row>
    <row r="7" spans="2:18" ht="103.5" customHeight="1" x14ac:dyDescent="0.25">
      <c r="B7" s="32" t="s">
        <v>15</v>
      </c>
      <c r="C7" s="33" t="s">
        <v>21</v>
      </c>
      <c r="D7" s="33" t="s">
        <v>22</v>
      </c>
      <c r="E7" s="34"/>
      <c r="F7" s="35" t="s">
        <v>23</v>
      </c>
      <c r="G7" s="35" t="s">
        <v>24</v>
      </c>
      <c r="H7" s="36" t="s">
        <v>25</v>
      </c>
      <c r="I7" s="35" t="s">
        <v>26</v>
      </c>
      <c r="J7" s="36" t="s">
        <v>27</v>
      </c>
      <c r="K7" s="36" t="s">
        <v>28</v>
      </c>
      <c r="L7" s="36" t="s">
        <v>29</v>
      </c>
      <c r="M7" s="35" t="s">
        <v>30</v>
      </c>
      <c r="N7" s="36" t="s">
        <v>31</v>
      </c>
      <c r="O7" s="36" t="s">
        <v>32</v>
      </c>
      <c r="P7" s="34"/>
      <c r="Q7" s="37" t="s">
        <v>33</v>
      </c>
      <c r="R7" s="37" t="s">
        <v>34</v>
      </c>
    </row>
    <row r="8" spans="2:18" ht="21" customHeight="1" x14ac:dyDescent="0.25">
      <c r="B8" s="38" t="s">
        <v>35</v>
      </c>
      <c r="C8" s="39" t="s">
        <v>36</v>
      </c>
      <c r="D8" s="40">
        <v>43536</v>
      </c>
      <c r="E8" s="34"/>
      <c r="F8" s="41">
        <v>4</v>
      </c>
      <c r="G8" s="41">
        <v>3</v>
      </c>
      <c r="H8" s="41">
        <v>1</v>
      </c>
      <c r="I8" s="41">
        <v>3</v>
      </c>
      <c r="J8" s="41">
        <v>2</v>
      </c>
      <c r="K8" s="41">
        <v>2</v>
      </c>
      <c r="L8" s="41">
        <v>1</v>
      </c>
      <c r="M8" s="41">
        <v>4</v>
      </c>
      <c r="N8" s="41">
        <v>3</v>
      </c>
      <c r="O8" s="41">
        <v>2</v>
      </c>
      <c r="P8" s="34"/>
      <c r="Q8" s="42">
        <f t="shared" ref="Q8:Q23" si="0">IF(B8="","",COUNTIF(F8:O8,"&gt;=2"))</f>
        <v>8</v>
      </c>
      <c r="R8" s="43">
        <f t="shared" ref="R8:R23" si="1">IF(B8="","",IFERROR(AVERAGEIF(F8:O8,"&gt;=1"),0))</f>
        <v>2.5</v>
      </c>
    </row>
    <row r="9" spans="2:18" ht="21" customHeight="1" x14ac:dyDescent="0.25">
      <c r="B9" s="44" t="s">
        <v>37</v>
      </c>
      <c r="C9" s="45" t="s">
        <v>36</v>
      </c>
      <c r="D9" s="46">
        <v>44444</v>
      </c>
      <c r="E9" s="34"/>
      <c r="F9" s="41">
        <v>1</v>
      </c>
      <c r="G9" s="41">
        <v>3</v>
      </c>
      <c r="H9" s="41">
        <v>1</v>
      </c>
      <c r="I9" s="41">
        <v>2</v>
      </c>
      <c r="J9" s="41">
        <v>3</v>
      </c>
      <c r="K9" s="41">
        <v>3</v>
      </c>
      <c r="L9" s="41">
        <v>2</v>
      </c>
      <c r="M9" s="41">
        <v>3</v>
      </c>
      <c r="N9" s="41">
        <v>3</v>
      </c>
      <c r="O9" s="41">
        <v>1</v>
      </c>
      <c r="P9" s="34"/>
      <c r="Q9" s="47">
        <f t="shared" si="0"/>
        <v>7</v>
      </c>
      <c r="R9" s="48">
        <f t="shared" si="1"/>
        <v>2.2000000000000002</v>
      </c>
    </row>
    <row r="10" spans="2:18" ht="21" customHeight="1" x14ac:dyDescent="0.25">
      <c r="B10" s="38" t="s">
        <v>38</v>
      </c>
      <c r="C10" s="39" t="s">
        <v>36</v>
      </c>
      <c r="D10" s="40">
        <v>44944</v>
      </c>
      <c r="E10" s="34"/>
      <c r="F10" s="41">
        <v>1</v>
      </c>
      <c r="G10" s="41">
        <v>2</v>
      </c>
      <c r="H10" s="41">
        <v>0</v>
      </c>
      <c r="I10" s="41">
        <v>1</v>
      </c>
      <c r="J10" s="41">
        <v>2</v>
      </c>
      <c r="K10" s="41">
        <v>3</v>
      </c>
      <c r="L10" s="41">
        <v>1</v>
      </c>
      <c r="M10" s="41">
        <v>2</v>
      </c>
      <c r="N10" s="41">
        <v>2</v>
      </c>
      <c r="O10" s="41">
        <v>0</v>
      </c>
      <c r="P10" s="34"/>
      <c r="Q10" s="42">
        <f t="shared" si="0"/>
        <v>5</v>
      </c>
      <c r="R10" s="43">
        <f t="shared" si="1"/>
        <v>1.75</v>
      </c>
    </row>
    <row r="11" spans="2:18" ht="21" customHeight="1" x14ac:dyDescent="0.25">
      <c r="B11" s="44" t="s">
        <v>39</v>
      </c>
      <c r="C11" s="45" t="s">
        <v>40</v>
      </c>
      <c r="D11" s="46">
        <v>43273</v>
      </c>
      <c r="E11" s="34"/>
      <c r="F11" s="41">
        <v>2</v>
      </c>
      <c r="G11" s="41">
        <v>4</v>
      </c>
      <c r="H11" s="41">
        <v>1</v>
      </c>
      <c r="I11" s="41">
        <v>3</v>
      </c>
      <c r="J11" s="41">
        <v>2</v>
      </c>
      <c r="K11" s="41">
        <v>2</v>
      </c>
      <c r="L11" s="41">
        <v>3</v>
      </c>
      <c r="M11" s="41">
        <v>4</v>
      </c>
      <c r="N11" s="41">
        <v>3</v>
      </c>
      <c r="O11" s="41">
        <v>3</v>
      </c>
      <c r="P11" s="34"/>
      <c r="Q11" s="47">
        <f t="shared" si="0"/>
        <v>9</v>
      </c>
      <c r="R11" s="48">
        <f t="shared" si="1"/>
        <v>2.7</v>
      </c>
    </row>
    <row r="12" spans="2:18" ht="21" customHeight="1" x14ac:dyDescent="0.25">
      <c r="B12" s="38" t="s">
        <v>41</v>
      </c>
      <c r="C12" s="39" t="s">
        <v>40</v>
      </c>
      <c r="D12" s="40">
        <v>44149</v>
      </c>
      <c r="E12" s="34"/>
      <c r="F12" s="41">
        <v>1</v>
      </c>
      <c r="G12" s="41">
        <v>2</v>
      </c>
      <c r="H12" s="41">
        <v>1</v>
      </c>
      <c r="I12" s="41">
        <v>2</v>
      </c>
      <c r="J12" s="41">
        <v>3</v>
      </c>
      <c r="K12" s="41">
        <v>2</v>
      </c>
      <c r="L12" s="41">
        <v>2</v>
      </c>
      <c r="M12" s="41">
        <v>3</v>
      </c>
      <c r="N12" s="41">
        <v>2</v>
      </c>
      <c r="O12" s="41">
        <v>1</v>
      </c>
      <c r="P12" s="34"/>
      <c r="Q12" s="42">
        <f t="shared" si="0"/>
        <v>7</v>
      </c>
      <c r="R12" s="43">
        <f t="shared" si="1"/>
        <v>1.9</v>
      </c>
    </row>
    <row r="13" spans="2:18" ht="21" customHeight="1" x14ac:dyDescent="0.25">
      <c r="B13" s="44" t="s">
        <v>42</v>
      </c>
      <c r="C13" s="45" t="s">
        <v>40</v>
      </c>
      <c r="D13" s="46">
        <v>44654</v>
      </c>
      <c r="E13" s="34"/>
      <c r="F13" s="41">
        <v>1</v>
      </c>
      <c r="G13" s="41">
        <v>2</v>
      </c>
      <c r="H13" s="41">
        <v>0</v>
      </c>
      <c r="I13" s="41">
        <v>2</v>
      </c>
      <c r="J13" s="41">
        <v>2</v>
      </c>
      <c r="K13" s="41">
        <v>3</v>
      </c>
      <c r="L13" s="41">
        <v>1</v>
      </c>
      <c r="M13" s="41">
        <v>3</v>
      </c>
      <c r="N13" s="41">
        <v>2</v>
      </c>
      <c r="O13" s="41">
        <v>1</v>
      </c>
      <c r="P13" s="34"/>
      <c r="Q13" s="47">
        <f t="shared" si="0"/>
        <v>6</v>
      </c>
      <c r="R13" s="48">
        <f t="shared" si="1"/>
        <v>1.8888888888888888</v>
      </c>
    </row>
    <row r="14" spans="2:18" ht="21" customHeight="1" x14ac:dyDescent="0.25">
      <c r="B14" s="38" t="s">
        <v>43</v>
      </c>
      <c r="C14" s="39" t="s">
        <v>44</v>
      </c>
      <c r="D14" s="40">
        <v>42974</v>
      </c>
      <c r="E14" s="34"/>
      <c r="F14" s="41">
        <v>1</v>
      </c>
      <c r="G14" s="41">
        <v>3</v>
      </c>
      <c r="H14" s="41">
        <v>3</v>
      </c>
      <c r="I14" s="41">
        <v>2</v>
      </c>
      <c r="J14" s="41">
        <v>2</v>
      </c>
      <c r="K14" s="41">
        <v>2</v>
      </c>
      <c r="L14" s="41">
        <v>2</v>
      </c>
      <c r="M14" s="41">
        <v>4</v>
      </c>
      <c r="N14" s="41">
        <v>3</v>
      </c>
      <c r="O14" s="41">
        <v>2</v>
      </c>
      <c r="P14" s="34"/>
      <c r="Q14" s="42">
        <f t="shared" si="0"/>
        <v>9</v>
      </c>
      <c r="R14" s="43">
        <f t="shared" si="1"/>
        <v>2.4</v>
      </c>
    </row>
    <row r="15" spans="2:18" ht="21" customHeight="1" x14ac:dyDescent="0.25">
      <c r="B15" s="44" t="s">
        <v>45</v>
      </c>
      <c r="C15" s="45" t="s">
        <v>44</v>
      </c>
      <c r="D15" s="46">
        <v>44236</v>
      </c>
      <c r="E15" s="34"/>
      <c r="F15" s="41">
        <v>1</v>
      </c>
      <c r="G15" s="41">
        <v>3</v>
      </c>
      <c r="H15" s="41">
        <v>1</v>
      </c>
      <c r="I15" s="41">
        <v>4</v>
      </c>
      <c r="J15" s="41">
        <v>2</v>
      </c>
      <c r="K15" s="41">
        <v>2</v>
      </c>
      <c r="L15" s="41">
        <v>3</v>
      </c>
      <c r="M15" s="41">
        <v>3</v>
      </c>
      <c r="N15" s="41">
        <v>3</v>
      </c>
      <c r="O15" s="41">
        <v>2</v>
      </c>
      <c r="P15" s="34"/>
      <c r="Q15" s="47">
        <f t="shared" si="0"/>
        <v>8</v>
      </c>
      <c r="R15" s="48">
        <f t="shared" si="1"/>
        <v>2.4</v>
      </c>
    </row>
    <row r="16" spans="2:18" ht="21" customHeight="1" x14ac:dyDescent="0.25">
      <c r="B16" s="38" t="s">
        <v>46</v>
      </c>
      <c r="C16" s="39" t="s">
        <v>44</v>
      </c>
      <c r="D16" s="40">
        <v>45428</v>
      </c>
      <c r="E16" s="34"/>
      <c r="F16" s="41">
        <v>0</v>
      </c>
      <c r="G16" s="41">
        <v>1</v>
      </c>
      <c r="H16" s="41">
        <v>0</v>
      </c>
      <c r="I16" s="41">
        <v>1</v>
      </c>
      <c r="J16" s="41">
        <v>2</v>
      </c>
      <c r="K16" s="41">
        <v>2</v>
      </c>
      <c r="L16" s="41">
        <v>1</v>
      </c>
      <c r="M16" s="41">
        <v>2</v>
      </c>
      <c r="N16" s="41">
        <v>1</v>
      </c>
      <c r="O16" s="41">
        <v>0</v>
      </c>
      <c r="P16" s="34"/>
      <c r="Q16" s="42">
        <f t="shared" si="0"/>
        <v>3</v>
      </c>
      <c r="R16" s="43">
        <f t="shared" si="1"/>
        <v>1.4285714285714286</v>
      </c>
    </row>
    <row r="17" spans="2:18" ht="21" customHeight="1" x14ac:dyDescent="0.25">
      <c r="B17" s="44" t="s">
        <v>47</v>
      </c>
      <c r="C17" s="45" t="s">
        <v>48</v>
      </c>
      <c r="D17" s="46">
        <v>42643</v>
      </c>
      <c r="E17" s="34"/>
      <c r="F17" s="41">
        <v>1</v>
      </c>
      <c r="G17" s="41">
        <v>2</v>
      </c>
      <c r="H17" s="41">
        <v>2</v>
      </c>
      <c r="I17" s="41">
        <v>3</v>
      </c>
      <c r="J17" s="41">
        <v>3</v>
      </c>
      <c r="K17" s="41">
        <v>2</v>
      </c>
      <c r="L17" s="41">
        <v>4</v>
      </c>
      <c r="M17" s="41">
        <v>4</v>
      </c>
      <c r="N17" s="41">
        <v>3</v>
      </c>
      <c r="O17" s="41">
        <v>3</v>
      </c>
      <c r="P17" s="34"/>
      <c r="Q17" s="47">
        <f t="shared" si="0"/>
        <v>9</v>
      </c>
      <c r="R17" s="48">
        <f t="shared" si="1"/>
        <v>2.7</v>
      </c>
    </row>
    <row r="18" spans="2:18" ht="21" customHeight="1" x14ac:dyDescent="0.25">
      <c r="B18" s="38" t="s">
        <v>49</v>
      </c>
      <c r="C18" s="39" t="s">
        <v>48</v>
      </c>
      <c r="D18" s="40">
        <v>45118</v>
      </c>
      <c r="E18" s="34"/>
      <c r="F18" s="41">
        <v>1</v>
      </c>
      <c r="G18" s="41">
        <v>1</v>
      </c>
      <c r="H18" s="41">
        <v>1</v>
      </c>
      <c r="I18" s="41">
        <v>2</v>
      </c>
      <c r="J18" s="41">
        <v>2</v>
      </c>
      <c r="K18" s="41">
        <v>3</v>
      </c>
      <c r="L18" s="41">
        <v>2</v>
      </c>
      <c r="M18" s="41">
        <v>3</v>
      </c>
      <c r="N18" s="41">
        <v>2</v>
      </c>
      <c r="O18" s="41">
        <v>1</v>
      </c>
      <c r="P18" s="34"/>
      <c r="Q18" s="42">
        <f t="shared" si="0"/>
        <v>6</v>
      </c>
      <c r="R18" s="43">
        <f t="shared" si="1"/>
        <v>1.8</v>
      </c>
    </row>
    <row r="19" spans="2:18" ht="21" customHeight="1" x14ac:dyDescent="0.25">
      <c r="B19" s="44" t="s">
        <v>50</v>
      </c>
      <c r="C19" s="45" t="s">
        <v>36</v>
      </c>
      <c r="D19" s="46">
        <v>44859</v>
      </c>
      <c r="E19" s="34"/>
      <c r="F19" s="41">
        <v>1</v>
      </c>
      <c r="G19" s="41">
        <v>2</v>
      </c>
      <c r="H19" s="41">
        <v>1</v>
      </c>
      <c r="I19" s="41">
        <v>2</v>
      </c>
      <c r="J19" s="41">
        <v>2</v>
      </c>
      <c r="K19" s="41">
        <v>2</v>
      </c>
      <c r="L19" s="41">
        <v>2</v>
      </c>
      <c r="M19" s="41">
        <v>3</v>
      </c>
      <c r="N19" s="41">
        <v>2</v>
      </c>
      <c r="O19" s="41">
        <v>1</v>
      </c>
      <c r="P19" s="34"/>
      <c r="Q19" s="47">
        <f t="shared" si="0"/>
        <v>7</v>
      </c>
      <c r="R19" s="48">
        <f t="shared" si="1"/>
        <v>1.8</v>
      </c>
    </row>
    <row r="20" spans="2:18" ht="21" customHeight="1" x14ac:dyDescent="0.25">
      <c r="B20" s="38"/>
      <c r="C20" s="39"/>
      <c r="D20" s="40"/>
      <c r="E20" s="34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34"/>
      <c r="Q20" s="42" t="str">
        <f t="shared" si="0"/>
        <v/>
      </c>
      <c r="R20" s="43" t="str">
        <f t="shared" si="1"/>
        <v/>
      </c>
    </row>
    <row r="21" spans="2:18" ht="21" customHeight="1" x14ac:dyDescent="0.25">
      <c r="B21" s="44"/>
      <c r="C21" s="45"/>
      <c r="D21" s="46"/>
      <c r="E21" s="34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34"/>
      <c r="Q21" s="47" t="str">
        <f t="shared" si="0"/>
        <v/>
      </c>
      <c r="R21" s="48" t="str">
        <f t="shared" si="1"/>
        <v/>
      </c>
    </row>
    <row r="22" spans="2:18" ht="21" customHeight="1" x14ac:dyDescent="0.25">
      <c r="B22" s="38"/>
      <c r="C22" s="39"/>
      <c r="D22" s="40"/>
      <c r="E22" s="34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34"/>
      <c r="Q22" s="42" t="str">
        <f t="shared" si="0"/>
        <v/>
      </c>
      <c r="R22" s="43" t="str">
        <f t="shared" si="1"/>
        <v/>
      </c>
    </row>
    <row r="23" spans="2:18" ht="21" customHeight="1" x14ac:dyDescent="0.25">
      <c r="B23" s="44"/>
      <c r="C23" s="45"/>
      <c r="D23" s="46"/>
      <c r="E23" s="34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34"/>
      <c r="Q23" s="47" t="str">
        <f t="shared" si="0"/>
        <v/>
      </c>
      <c r="R23" s="48" t="str">
        <f t="shared" si="1"/>
        <v/>
      </c>
    </row>
    <row r="25" spans="2:18" ht="19.5" customHeight="1" x14ac:dyDescent="0.25">
      <c r="B25" s="86" t="s">
        <v>51</v>
      </c>
      <c r="C25" s="86"/>
      <c r="D25" s="86"/>
      <c r="E25" s="34"/>
      <c r="F25" s="50">
        <f t="shared" ref="F25:O25" si="2">COUNTIF(F8:F23,"&gt;=2")</f>
        <v>2</v>
      </c>
      <c r="G25" s="50">
        <f t="shared" si="2"/>
        <v>10</v>
      </c>
      <c r="H25" s="50">
        <f t="shared" si="2"/>
        <v>2</v>
      </c>
      <c r="I25" s="50">
        <f t="shared" si="2"/>
        <v>10</v>
      </c>
      <c r="J25" s="50">
        <f t="shared" si="2"/>
        <v>12</v>
      </c>
      <c r="K25" s="50">
        <f t="shared" si="2"/>
        <v>12</v>
      </c>
      <c r="L25" s="50">
        <f t="shared" si="2"/>
        <v>8</v>
      </c>
      <c r="M25" s="50">
        <f t="shared" si="2"/>
        <v>12</v>
      </c>
      <c r="N25" s="50">
        <f t="shared" si="2"/>
        <v>11</v>
      </c>
      <c r="O25" s="50">
        <f t="shared" si="2"/>
        <v>5</v>
      </c>
      <c r="P25" s="34"/>
      <c r="Q25" s="34"/>
      <c r="R25" s="34"/>
    </row>
    <row r="26" spans="2:18" ht="19.5" customHeight="1" x14ac:dyDescent="0.25">
      <c r="B26" s="87" t="s">
        <v>52</v>
      </c>
      <c r="C26" s="87"/>
      <c r="D26" s="87"/>
      <c r="E26" s="34"/>
      <c r="F26" s="51">
        <v>3</v>
      </c>
      <c r="G26" s="51">
        <v>3</v>
      </c>
      <c r="H26" s="51">
        <v>2</v>
      </c>
      <c r="I26" s="51">
        <v>2</v>
      </c>
      <c r="J26" s="51">
        <v>2</v>
      </c>
      <c r="K26" s="51">
        <v>2</v>
      </c>
      <c r="L26" s="51">
        <v>2</v>
      </c>
      <c r="M26" s="51">
        <v>4</v>
      </c>
      <c r="N26" s="51">
        <v>3</v>
      </c>
      <c r="O26" s="51">
        <v>1</v>
      </c>
      <c r="P26" s="34"/>
      <c r="Q26" s="34"/>
      <c r="R26" s="34"/>
    </row>
    <row r="27" spans="2:18" ht="19.5" customHeight="1" x14ac:dyDescent="0.25">
      <c r="B27" s="88" t="s">
        <v>12</v>
      </c>
      <c r="C27" s="88"/>
      <c r="D27" s="88"/>
      <c r="E27" s="34"/>
      <c r="F27" s="52">
        <f t="shared" ref="F27:O27" si="3">F25-F26</f>
        <v>-1</v>
      </c>
      <c r="G27" s="52">
        <f t="shared" si="3"/>
        <v>7</v>
      </c>
      <c r="H27" s="52">
        <f t="shared" si="3"/>
        <v>0</v>
      </c>
      <c r="I27" s="52">
        <f t="shared" si="3"/>
        <v>8</v>
      </c>
      <c r="J27" s="52">
        <f t="shared" si="3"/>
        <v>10</v>
      </c>
      <c r="K27" s="52">
        <f t="shared" si="3"/>
        <v>10</v>
      </c>
      <c r="L27" s="52">
        <f t="shared" si="3"/>
        <v>6</v>
      </c>
      <c r="M27" s="52">
        <f t="shared" si="3"/>
        <v>8</v>
      </c>
      <c r="N27" s="52">
        <f t="shared" si="3"/>
        <v>8</v>
      </c>
      <c r="O27" s="52">
        <f t="shared" si="3"/>
        <v>4</v>
      </c>
      <c r="P27" s="34"/>
      <c r="Q27" s="34"/>
      <c r="R27" s="34"/>
    </row>
    <row r="28" spans="2:18" ht="19.5" customHeight="1" x14ac:dyDescent="0.25">
      <c r="B28" s="86" t="s">
        <v>53</v>
      </c>
      <c r="C28" s="86"/>
      <c r="D28" s="86"/>
      <c r="E28" s="34"/>
      <c r="F28" s="50">
        <f t="shared" ref="F28:O28" si="4">COUNTIF(F8:F23,4)</f>
        <v>1</v>
      </c>
      <c r="G28" s="50">
        <f t="shared" si="4"/>
        <v>1</v>
      </c>
      <c r="H28" s="50">
        <f t="shared" si="4"/>
        <v>0</v>
      </c>
      <c r="I28" s="50">
        <f t="shared" si="4"/>
        <v>1</v>
      </c>
      <c r="J28" s="50">
        <f t="shared" si="4"/>
        <v>0</v>
      </c>
      <c r="K28" s="50">
        <f t="shared" si="4"/>
        <v>0</v>
      </c>
      <c r="L28" s="50">
        <f t="shared" si="4"/>
        <v>1</v>
      </c>
      <c r="M28" s="50">
        <f t="shared" si="4"/>
        <v>4</v>
      </c>
      <c r="N28" s="50">
        <f t="shared" si="4"/>
        <v>0</v>
      </c>
      <c r="O28" s="50">
        <f t="shared" si="4"/>
        <v>0</v>
      </c>
      <c r="P28" s="34"/>
      <c r="Q28" s="34"/>
      <c r="R28" s="34"/>
    </row>
  </sheetData>
  <mergeCells count="9">
    <mergeCell ref="B25:D25"/>
    <mergeCell ref="B26:D26"/>
    <mergeCell ref="B27:D27"/>
    <mergeCell ref="B28:D28"/>
    <mergeCell ref="B2:R2"/>
    <mergeCell ref="B3:R3"/>
    <mergeCell ref="B4:R4"/>
    <mergeCell ref="B5:D5"/>
    <mergeCell ref="K5:R5"/>
  </mergeCells>
  <conditionalFormatting sqref="F8:O23">
    <cfRule type="cellIs" dxfId="12" priority="2" operator="equal">
      <formula>0</formula>
    </cfRule>
    <cfRule type="cellIs" dxfId="11" priority="3" operator="equal">
      <formula>1</formula>
    </cfRule>
    <cfRule type="cellIs" dxfId="10" priority="4" operator="equal">
      <formula>2</formula>
    </cfRule>
    <cfRule type="cellIs" dxfId="9" priority="5" operator="equal">
      <formula>3</formula>
    </cfRule>
    <cfRule type="cellIs" dxfId="8" priority="6" operator="equal">
      <formula>4</formula>
    </cfRule>
  </conditionalFormatting>
  <conditionalFormatting sqref="F27:O27">
    <cfRule type="cellIs" dxfId="7" priority="7" operator="lessThan">
      <formula>0</formula>
    </cfRule>
  </conditionalFormatting>
  <conditionalFormatting sqref="Q8:Q23">
    <cfRule type="dataBar" priority="8">
      <dataBar>
        <cfvo type="num" val="0"/>
        <cfvo type="num" val="10"/>
        <color rgb="FF16324F"/>
      </dataBar>
      <extLst>
        <ext xmlns:x14="http://schemas.microsoft.com/office/spreadsheetml/2009/9/main" uri="{B025F937-C7B1-47D3-B67F-A62EFF666E3E}">
          <x14:id>{867B6B12-DB35-4AFE-9C2C-344E0014773B}</x14:id>
        </ext>
      </extLst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7B6B12-DB35-4AFE-9C2C-344E0014773B}">
            <x14:dataBar axisPosition="none">
              <x14:cfvo type="num">
                <xm:f>0</xm:f>
              </x14:cfvo>
              <x14:cfvo type="num">
                <xm:f>10</xm:f>
              </x14:cfvo>
              <x14:negativeFillColor rgb="FF16324F"/>
            </x14:dataBar>
          </x14:cfRule>
          <xm:sqref>Q8:Q23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Niveau invalide" error="Niveau attendu : 0, 1, 2, 3 ou 4." xr:uid="{00000000-0002-0000-0100-000000000000}">
          <x14:formula1>
            <xm:f>Paramètres!$B$7:$B$11</xm:f>
          </x14:formula1>
          <x14:formula2>
            <xm:f>0</xm:f>
          </x14:formula2>
          <xm:sqref>F8:O23</xm:sqref>
        </x14:dataValidation>
        <x14:dataValidation type="list" allowBlank="1" xr:uid="{00000000-0002-0000-0100-000001000000}">
          <x14:formula1>
            <xm:f>Paramètres!$B$29:$B$33</xm:f>
          </x14:formula1>
          <x14:formula2>
            <xm:f>0</xm:f>
          </x14:formula2>
          <xm:sqref>C8:C23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D5A73"/>
  </sheetPr>
  <dimension ref="B2:G33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8" customWidth="1"/>
    <col min="3" max="3" width="20" customWidth="1"/>
    <col min="4" max="7" width="17" customWidth="1"/>
  </cols>
  <sheetData>
    <row r="2" spans="2:7" ht="3" customHeight="1" x14ac:dyDescent="0.25">
      <c r="B2" s="14"/>
      <c r="C2" s="14"/>
      <c r="D2" s="14"/>
      <c r="E2" s="14"/>
      <c r="F2" s="14"/>
      <c r="G2" s="14"/>
    </row>
    <row r="3" spans="2:7" ht="33.75" customHeight="1" x14ac:dyDescent="0.25">
      <c r="B3" s="13" t="s">
        <v>54</v>
      </c>
      <c r="C3" s="13"/>
      <c r="D3" s="13"/>
      <c r="E3" s="13"/>
      <c r="F3" s="13"/>
      <c r="G3" s="13"/>
    </row>
    <row r="4" spans="2:7" ht="19.5" customHeight="1" x14ac:dyDescent="0.25">
      <c r="B4" s="12" t="s">
        <v>55</v>
      </c>
      <c r="C4" s="12"/>
      <c r="D4" s="12"/>
      <c r="E4" s="12"/>
      <c r="F4" s="12"/>
      <c r="G4" s="12"/>
    </row>
    <row r="6" spans="2:7" ht="24" customHeight="1" x14ac:dyDescent="0.25">
      <c r="B6" s="5" t="s">
        <v>56</v>
      </c>
      <c r="C6" s="5"/>
      <c r="D6" s="5"/>
      <c r="E6" s="5"/>
      <c r="F6" s="5"/>
      <c r="G6" s="5"/>
    </row>
    <row r="7" spans="2:7" ht="25.5" customHeight="1" x14ac:dyDescent="0.25">
      <c r="B7" s="53">
        <v>0</v>
      </c>
      <c r="C7" s="54" t="s">
        <v>57</v>
      </c>
      <c r="D7" s="89" t="s">
        <v>58</v>
      </c>
      <c r="E7" s="89"/>
      <c r="F7" s="89"/>
      <c r="G7" s="89"/>
    </row>
    <row r="8" spans="2:7" ht="25.5" customHeight="1" x14ac:dyDescent="0.25">
      <c r="B8" s="55">
        <v>1</v>
      </c>
      <c r="C8" s="54" t="s">
        <v>59</v>
      </c>
      <c r="D8" s="89" t="s">
        <v>60</v>
      </c>
      <c r="E8" s="89"/>
      <c r="F8" s="89"/>
      <c r="G8" s="89"/>
    </row>
    <row r="9" spans="2:7" ht="25.5" customHeight="1" x14ac:dyDescent="0.25">
      <c r="B9" s="56">
        <v>2</v>
      </c>
      <c r="C9" s="54" t="s">
        <v>61</v>
      </c>
      <c r="D9" s="89" t="s">
        <v>62</v>
      </c>
      <c r="E9" s="89"/>
      <c r="F9" s="89"/>
      <c r="G9" s="89"/>
    </row>
    <row r="10" spans="2:7" ht="25.5" customHeight="1" x14ac:dyDescent="0.25">
      <c r="B10" s="57">
        <v>3</v>
      </c>
      <c r="C10" s="54" t="s">
        <v>63</v>
      </c>
      <c r="D10" s="89" t="s">
        <v>64</v>
      </c>
      <c r="E10" s="89"/>
      <c r="F10" s="89"/>
      <c r="G10" s="89"/>
    </row>
    <row r="11" spans="2:7" ht="25.5" customHeight="1" x14ac:dyDescent="0.25">
      <c r="B11" s="58">
        <v>4</v>
      </c>
      <c r="C11" s="54" t="s">
        <v>65</v>
      </c>
      <c r="D11" s="89" t="s">
        <v>66</v>
      </c>
      <c r="E11" s="89"/>
      <c r="F11" s="89"/>
      <c r="G11" s="89"/>
    </row>
    <row r="13" spans="2:7" ht="24" customHeight="1" x14ac:dyDescent="0.25">
      <c r="B13" s="5" t="s">
        <v>67</v>
      </c>
      <c r="C13" s="5"/>
      <c r="D13" s="5"/>
      <c r="E13" s="5"/>
      <c r="F13" s="5"/>
      <c r="G13" s="5"/>
    </row>
    <row r="14" spans="2:7" ht="30" customHeight="1" x14ac:dyDescent="0.25">
      <c r="B14" s="16" t="s">
        <v>68</v>
      </c>
      <c r="C14" s="3" t="s">
        <v>9</v>
      </c>
      <c r="D14" s="3"/>
      <c r="E14" s="16" t="s">
        <v>69</v>
      </c>
      <c r="F14" s="3" t="s">
        <v>70</v>
      </c>
      <c r="G14" s="3"/>
    </row>
    <row r="15" spans="2:7" ht="21.75" customHeight="1" x14ac:dyDescent="0.25">
      <c r="B15" s="59">
        <v>1</v>
      </c>
      <c r="C15" s="2" t="s">
        <v>23</v>
      </c>
      <c r="D15" s="2"/>
      <c r="E15" s="18">
        <v>3</v>
      </c>
      <c r="F15" s="90" t="s">
        <v>71</v>
      </c>
      <c r="G15" s="90"/>
    </row>
    <row r="16" spans="2:7" ht="21.75" customHeight="1" x14ac:dyDescent="0.25">
      <c r="B16" s="61">
        <v>2</v>
      </c>
      <c r="C16" s="82" t="s">
        <v>24</v>
      </c>
      <c r="D16" s="82"/>
      <c r="E16" s="23">
        <v>3</v>
      </c>
      <c r="F16" s="91" t="s">
        <v>71</v>
      </c>
      <c r="G16" s="91"/>
    </row>
    <row r="17" spans="2:7" ht="21.75" customHeight="1" x14ac:dyDescent="0.25">
      <c r="B17" s="59">
        <v>3</v>
      </c>
      <c r="C17" s="2" t="s">
        <v>25</v>
      </c>
      <c r="D17" s="2"/>
      <c r="E17" s="18">
        <v>2</v>
      </c>
      <c r="F17" s="90" t="s">
        <v>72</v>
      </c>
      <c r="G17" s="90"/>
    </row>
    <row r="18" spans="2:7" ht="21.75" customHeight="1" x14ac:dyDescent="0.25">
      <c r="B18" s="61">
        <v>4</v>
      </c>
      <c r="C18" s="82" t="s">
        <v>26</v>
      </c>
      <c r="D18" s="82"/>
      <c r="E18" s="23">
        <v>2</v>
      </c>
      <c r="F18" s="91" t="s">
        <v>71</v>
      </c>
      <c r="G18" s="91"/>
    </row>
    <row r="19" spans="2:7" ht="21.75" customHeight="1" x14ac:dyDescent="0.25">
      <c r="B19" s="59">
        <v>5</v>
      </c>
      <c r="C19" s="2" t="s">
        <v>27</v>
      </c>
      <c r="D19" s="2"/>
      <c r="E19" s="18">
        <v>2</v>
      </c>
      <c r="F19" s="90" t="s">
        <v>72</v>
      </c>
      <c r="G19" s="90"/>
    </row>
    <row r="20" spans="2:7" ht="21.75" customHeight="1" x14ac:dyDescent="0.25">
      <c r="B20" s="61">
        <v>6</v>
      </c>
      <c r="C20" s="82" t="s">
        <v>28</v>
      </c>
      <c r="D20" s="82"/>
      <c r="E20" s="23">
        <v>2</v>
      </c>
      <c r="F20" s="91" t="s">
        <v>72</v>
      </c>
      <c r="G20" s="91"/>
    </row>
    <row r="21" spans="2:7" ht="21.75" customHeight="1" x14ac:dyDescent="0.25">
      <c r="B21" s="59">
        <v>7</v>
      </c>
      <c r="C21" s="2" t="s">
        <v>29</v>
      </c>
      <c r="D21" s="2"/>
      <c r="E21" s="18">
        <v>2</v>
      </c>
      <c r="F21" s="90" t="s">
        <v>72</v>
      </c>
      <c r="G21" s="90"/>
    </row>
    <row r="22" spans="2:7" ht="21.75" customHeight="1" x14ac:dyDescent="0.25">
      <c r="B22" s="61">
        <v>8</v>
      </c>
      <c r="C22" s="82" t="s">
        <v>30</v>
      </c>
      <c r="D22" s="82"/>
      <c r="E22" s="23">
        <v>4</v>
      </c>
      <c r="F22" s="91" t="s">
        <v>71</v>
      </c>
      <c r="G22" s="91"/>
    </row>
    <row r="23" spans="2:7" ht="21.75" customHeight="1" x14ac:dyDescent="0.25">
      <c r="B23" s="59">
        <v>9</v>
      </c>
      <c r="C23" s="2" t="s">
        <v>31</v>
      </c>
      <c r="D23" s="2"/>
      <c r="E23" s="18">
        <v>3</v>
      </c>
      <c r="F23" s="90" t="s">
        <v>72</v>
      </c>
      <c r="G23" s="90"/>
    </row>
    <row r="24" spans="2:7" ht="21.75" customHeight="1" x14ac:dyDescent="0.25">
      <c r="B24" s="61">
        <v>10</v>
      </c>
      <c r="C24" s="82" t="s">
        <v>32</v>
      </c>
      <c r="D24" s="82"/>
      <c r="E24" s="23">
        <v>1</v>
      </c>
      <c r="F24" s="91" t="s">
        <v>72</v>
      </c>
      <c r="G24" s="91"/>
    </row>
    <row r="27" spans="2:7" ht="24" customHeight="1" x14ac:dyDescent="0.25">
      <c r="B27" s="5" t="s">
        <v>73</v>
      </c>
      <c r="C27" s="5"/>
      <c r="D27" s="5"/>
      <c r="E27" s="5"/>
      <c r="F27" s="5"/>
      <c r="G27" s="5"/>
    </row>
    <row r="28" spans="2:7" ht="15" customHeight="1" x14ac:dyDescent="0.25">
      <c r="B28" s="92" t="s">
        <v>74</v>
      </c>
      <c r="C28" s="92"/>
      <c r="E28" s="92" t="s">
        <v>75</v>
      </c>
      <c r="F28" s="92"/>
      <c r="G28" s="92"/>
    </row>
    <row r="29" spans="2:7" ht="19.5" customHeight="1" x14ac:dyDescent="0.25">
      <c r="B29" s="2" t="s">
        <v>36</v>
      </c>
      <c r="C29" s="2"/>
      <c r="E29" s="2" t="s">
        <v>76</v>
      </c>
      <c r="F29" s="2"/>
      <c r="G29" s="2"/>
    </row>
    <row r="30" spans="2:7" ht="19.5" customHeight="1" x14ac:dyDescent="0.25">
      <c r="B30" s="82" t="s">
        <v>40</v>
      </c>
      <c r="C30" s="82"/>
      <c r="E30" s="82" t="s">
        <v>77</v>
      </c>
      <c r="F30" s="82"/>
      <c r="G30" s="82"/>
    </row>
    <row r="31" spans="2:7" ht="19.5" customHeight="1" x14ac:dyDescent="0.25">
      <c r="B31" s="2" t="s">
        <v>44</v>
      </c>
      <c r="C31" s="2"/>
      <c r="E31" s="2" t="s">
        <v>78</v>
      </c>
      <c r="F31" s="2"/>
      <c r="G31" s="2"/>
    </row>
    <row r="32" spans="2:7" ht="19.5" customHeight="1" x14ac:dyDescent="0.25">
      <c r="B32" s="82" t="s">
        <v>48</v>
      </c>
      <c r="C32" s="82"/>
      <c r="E32" s="82" t="s">
        <v>79</v>
      </c>
      <c r="F32" s="82"/>
      <c r="G32" s="82"/>
    </row>
    <row r="33" spans="2:7" ht="19.5" customHeight="1" x14ac:dyDescent="0.25">
      <c r="B33" s="2" t="s">
        <v>80</v>
      </c>
      <c r="C33" s="2"/>
      <c r="E33" s="2" t="s">
        <v>81</v>
      </c>
      <c r="F33" s="2"/>
      <c r="G33" s="2"/>
    </row>
  </sheetData>
  <mergeCells count="45">
    <mergeCell ref="B31:C31"/>
    <mergeCell ref="E31:G31"/>
    <mergeCell ref="B32:C32"/>
    <mergeCell ref="E32:G32"/>
    <mergeCell ref="B33:C33"/>
    <mergeCell ref="E33:G33"/>
    <mergeCell ref="B28:C28"/>
    <mergeCell ref="E28:G28"/>
    <mergeCell ref="B29:C29"/>
    <mergeCell ref="E29:G29"/>
    <mergeCell ref="B30:C30"/>
    <mergeCell ref="E30:G30"/>
    <mergeCell ref="C23:D23"/>
    <mergeCell ref="F23:G23"/>
    <mergeCell ref="C24:D24"/>
    <mergeCell ref="F24:G24"/>
    <mergeCell ref="B27:G27"/>
    <mergeCell ref="C20:D20"/>
    <mergeCell ref="F20:G20"/>
    <mergeCell ref="C21:D21"/>
    <mergeCell ref="F21:G21"/>
    <mergeCell ref="C22:D22"/>
    <mergeCell ref="F22:G22"/>
    <mergeCell ref="C17:D17"/>
    <mergeCell ref="F17:G17"/>
    <mergeCell ref="C18:D18"/>
    <mergeCell ref="F18:G18"/>
    <mergeCell ref="C19:D19"/>
    <mergeCell ref="F19:G19"/>
    <mergeCell ref="C14:D14"/>
    <mergeCell ref="F14:G14"/>
    <mergeCell ref="C15:D15"/>
    <mergeCell ref="F15:G15"/>
    <mergeCell ref="C16:D16"/>
    <mergeCell ref="F16:G16"/>
    <mergeCell ref="D8:G8"/>
    <mergeCell ref="D9:G9"/>
    <mergeCell ref="D10:G10"/>
    <mergeCell ref="D11:G11"/>
    <mergeCell ref="B13:G13"/>
    <mergeCell ref="B2:G2"/>
    <mergeCell ref="B3:G3"/>
    <mergeCell ref="B4:G4"/>
    <mergeCell ref="B6:G6"/>
    <mergeCell ref="D7:G7"/>
  </mergeCells>
  <conditionalFormatting sqref="F15:F24">
    <cfRule type="cellIs" dxfId="6" priority="2" operator="equal">
      <formula>"Oui"</formula>
    </cfRule>
  </conditionalFormatting>
  <dataValidations count="1">
    <dataValidation type="list" allowBlank="1" sqref="F15:F24" xr:uid="{00000000-0002-0000-0200-000000000000}">
      <formula1>"Oui,Non"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07A3C"/>
  </sheetPr>
  <dimension ref="B2:J21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.140625" customWidth="1"/>
    <col min="2" max="2" width="11" customWidth="1"/>
    <col min="3" max="3" width="20" customWidth="1"/>
    <col min="4" max="4" width="22" customWidth="1"/>
    <col min="5" max="6" width="8" customWidth="1"/>
    <col min="7" max="7" width="26" customWidth="1"/>
    <col min="8" max="8" width="16" customWidth="1"/>
    <col min="9" max="10" width="13" customWidth="1"/>
  </cols>
  <sheetData>
    <row r="2" spans="2:10" ht="3" customHeight="1" x14ac:dyDescent="0.25">
      <c r="B2" s="14"/>
      <c r="C2" s="14"/>
      <c r="D2" s="14"/>
      <c r="E2" s="14"/>
      <c r="F2" s="14"/>
      <c r="G2" s="14"/>
      <c r="H2" s="14"/>
      <c r="I2" s="14"/>
      <c r="J2" s="14"/>
    </row>
    <row r="3" spans="2:10" ht="33.75" customHeight="1" x14ac:dyDescent="0.25">
      <c r="B3" s="13" t="s">
        <v>82</v>
      </c>
      <c r="C3" s="13"/>
      <c r="D3" s="13"/>
      <c r="E3" s="13"/>
      <c r="F3" s="13"/>
      <c r="G3" s="13"/>
      <c r="H3" s="13"/>
      <c r="I3" s="13"/>
      <c r="J3" s="13"/>
    </row>
    <row r="4" spans="2:10" ht="19.5" customHeight="1" x14ac:dyDescent="0.25">
      <c r="B4" s="12" t="s">
        <v>83</v>
      </c>
      <c r="C4" s="12"/>
      <c r="D4" s="12"/>
      <c r="E4" s="12"/>
      <c r="F4" s="12"/>
      <c r="G4" s="12"/>
      <c r="H4" s="12"/>
      <c r="I4" s="12"/>
      <c r="J4" s="12"/>
    </row>
    <row r="6" spans="2:10" ht="27.75" customHeight="1" x14ac:dyDescent="0.25">
      <c r="B6" s="63" t="s">
        <v>84</v>
      </c>
      <c r="C6" s="63" t="s">
        <v>15</v>
      </c>
      <c r="D6" s="63" t="s">
        <v>85</v>
      </c>
      <c r="E6" s="63" t="s">
        <v>86</v>
      </c>
      <c r="F6" s="63" t="s">
        <v>11</v>
      </c>
      <c r="G6" s="63" t="s">
        <v>87</v>
      </c>
      <c r="H6" s="63" t="s">
        <v>65</v>
      </c>
      <c r="I6" s="63" t="s">
        <v>88</v>
      </c>
      <c r="J6" s="63" t="s">
        <v>89</v>
      </c>
    </row>
    <row r="7" spans="2:10" ht="24.75" customHeight="1" x14ac:dyDescent="0.25">
      <c r="B7" s="60" t="s">
        <v>90</v>
      </c>
      <c r="C7" s="17" t="s">
        <v>38</v>
      </c>
      <c r="D7" s="17" t="s">
        <v>25</v>
      </c>
      <c r="E7" s="19">
        <v>0</v>
      </c>
      <c r="F7" s="19">
        <v>2</v>
      </c>
      <c r="G7" s="64" t="s">
        <v>91</v>
      </c>
      <c r="H7" s="17" t="s">
        <v>43</v>
      </c>
      <c r="I7" s="65">
        <v>46477</v>
      </c>
      <c r="J7" s="60" t="s">
        <v>77</v>
      </c>
    </row>
    <row r="8" spans="2:10" ht="24.75" customHeight="1" x14ac:dyDescent="0.25">
      <c r="B8" s="62" t="s">
        <v>90</v>
      </c>
      <c r="C8" s="22" t="s">
        <v>46</v>
      </c>
      <c r="D8" s="22" t="s">
        <v>23</v>
      </c>
      <c r="E8" s="24">
        <v>0</v>
      </c>
      <c r="F8" s="24">
        <v>2</v>
      </c>
      <c r="G8" s="66" t="s">
        <v>92</v>
      </c>
      <c r="H8" s="22" t="s">
        <v>35</v>
      </c>
      <c r="I8" s="67">
        <v>46507</v>
      </c>
      <c r="J8" s="62" t="s">
        <v>76</v>
      </c>
    </row>
    <row r="9" spans="2:10" ht="24.75" customHeight="1" x14ac:dyDescent="0.25">
      <c r="B9" s="60" t="s">
        <v>90</v>
      </c>
      <c r="C9" s="17" t="s">
        <v>42</v>
      </c>
      <c r="D9" s="17" t="s">
        <v>23</v>
      </c>
      <c r="E9" s="19">
        <v>1</v>
      </c>
      <c r="F9" s="19">
        <v>2</v>
      </c>
      <c r="G9" s="64" t="s">
        <v>93</v>
      </c>
      <c r="H9" s="17" t="s">
        <v>35</v>
      </c>
      <c r="I9" s="65">
        <v>46522</v>
      </c>
      <c r="J9" s="60" t="s">
        <v>76</v>
      </c>
    </row>
    <row r="10" spans="2:10" ht="24.75" customHeight="1" x14ac:dyDescent="0.25">
      <c r="B10" s="62" t="s">
        <v>94</v>
      </c>
      <c r="C10" s="22" t="s">
        <v>49</v>
      </c>
      <c r="D10" s="22" t="s">
        <v>26</v>
      </c>
      <c r="E10" s="24">
        <v>1</v>
      </c>
      <c r="F10" s="24">
        <v>3</v>
      </c>
      <c r="G10" s="66" t="s">
        <v>95</v>
      </c>
      <c r="H10" s="22" t="s">
        <v>45</v>
      </c>
      <c r="I10" s="67">
        <v>46568</v>
      </c>
      <c r="J10" s="62" t="s">
        <v>76</v>
      </c>
    </row>
    <row r="11" spans="2:10" ht="24.75" customHeight="1" x14ac:dyDescent="0.25">
      <c r="B11" s="60" t="s">
        <v>94</v>
      </c>
      <c r="C11" s="17" t="s">
        <v>41</v>
      </c>
      <c r="D11" s="17" t="s">
        <v>25</v>
      </c>
      <c r="E11" s="19">
        <v>1</v>
      </c>
      <c r="F11" s="19">
        <v>2</v>
      </c>
      <c r="G11" s="64" t="s">
        <v>96</v>
      </c>
      <c r="H11" s="17" t="s">
        <v>43</v>
      </c>
      <c r="I11" s="65">
        <v>46538</v>
      </c>
      <c r="J11" s="60" t="s">
        <v>78</v>
      </c>
    </row>
    <row r="12" spans="2:10" ht="24.75" customHeight="1" x14ac:dyDescent="0.25">
      <c r="B12" s="62" t="s">
        <v>97</v>
      </c>
      <c r="C12" s="22" t="s">
        <v>50</v>
      </c>
      <c r="D12" s="22" t="s">
        <v>32</v>
      </c>
      <c r="E12" s="24">
        <v>1</v>
      </c>
      <c r="F12" s="24">
        <v>2</v>
      </c>
      <c r="G12" s="66" t="s">
        <v>98</v>
      </c>
      <c r="H12" s="22" t="s">
        <v>47</v>
      </c>
      <c r="I12" s="67">
        <v>46660</v>
      </c>
      <c r="J12" s="62" t="s">
        <v>76</v>
      </c>
    </row>
    <row r="13" spans="2:10" ht="24.75" customHeight="1" x14ac:dyDescent="0.25">
      <c r="B13" s="68"/>
      <c r="C13" s="69"/>
      <c r="D13" s="69"/>
      <c r="E13" s="70"/>
      <c r="F13" s="70"/>
      <c r="G13" s="71"/>
      <c r="H13" s="69"/>
      <c r="I13" s="72"/>
      <c r="J13" s="68"/>
    </row>
    <row r="14" spans="2:10" ht="24.75" customHeight="1" x14ac:dyDescent="0.25">
      <c r="B14" s="68"/>
      <c r="C14" s="69"/>
      <c r="D14" s="69"/>
      <c r="E14" s="70"/>
      <c r="F14" s="70"/>
      <c r="G14" s="71"/>
      <c r="H14" s="69"/>
      <c r="I14" s="72"/>
      <c r="J14" s="68"/>
    </row>
    <row r="15" spans="2:10" ht="24.75" customHeight="1" x14ac:dyDescent="0.25">
      <c r="B15" s="68"/>
      <c r="C15" s="69"/>
      <c r="D15" s="69"/>
      <c r="E15" s="70"/>
      <c r="F15" s="70"/>
      <c r="G15" s="71"/>
      <c r="H15" s="69"/>
      <c r="I15" s="72"/>
      <c r="J15" s="68"/>
    </row>
    <row r="16" spans="2:10" ht="24.75" customHeight="1" x14ac:dyDescent="0.25">
      <c r="B16" s="68"/>
      <c r="C16" s="69"/>
      <c r="D16" s="69"/>
      <c r="E16" s="70"/>
      <c r="F16" s="70"/>
      <c r="G16" s="71"/>
      <c r="H16" s="69"/>
      <c r="I16" s="72"/>
      <c r="J16" s="68"/>
    </row>
    <row r="17" spans="2:10" ht="24.75" customHeight="1" x14ac:dyDescent="0.25">
      <c r="B17" s="68"/>
      <c r="C17" s="69"/>
      <c r="D17" s="69"/>
      <c r="E17" s="70"/>
      <c r="F17" s="70"/>
      <c r="G17" s="71"/>
      <c r="H17" s="69"/>
      <c r="I17" s="72"/>
      <c r="J17" s="68"/>
    </row>
    <row r="18" spans="2:10" ht="24.75" customHeight="1" x14ac:dyDescent="0.25">
      <c r="B18" s="68"/>
      <c r="C18" s="69"/>
      <c r="D18" s="69"/>
      <c r="E18" s="70"/>
      <c r="F18" s="70"/>
      <c r="G18" s="71"/>
      <c r="H18" s="69"/>
      <c r="I18" s="72"/>
      <c r="J18" s="68"/>
    </row>
    <row r="19" spans="2:10" ht="24.75" customHeight="1" x14ac:dyDescent="0.25">
      <c r="B19" s="68"/>
      <c r="C19" s="69"/>
      <c r="D19" s="69"/>
      <c r="E19" s="70"/>
      <c r="F19" s="70"/>
      <c r="G19" s="71"/>
      <c r="H19" s="69"/>
      <c r="I19" s="72"/>
      <c r="J19" s="68"/>
    </row>
    <row r="20" spans="2:10" ht="24.75" customHeight="1" x14ac:dyDescent="0.25">
      <c r="B20" s="68"/>
      <c r="C20" s="69"/>
      <c r="D20" s="69"/>
      <c r="E20" s="70"/>
      <c r="F20" s="70"/>
      <c r="G20" s="71"/>
      <c r="H20" s="69"/>
      <c r="I20" s="72"/>
      <c r="J20" s="68"/>
    </row>
    <row r="21" spans="2:10" ht="18.75" x14ac:dyDescent="0.25">
      <c r="B21" s="93" t="s">
        <v>99</v>
      </c>
      <c r="C21" s="93"/>
      <c r="D21" s="93"/>
      <c r="E21" s="73">
        <f>COUNTIF(J7:J20,"À planifier")</f>
        <v>4</v>
      </c>
    </row>
  </sheetData>
  <mergeCells count="4">
    <mergeCell ref="B2:J2"/>
    <mergeCell ref="B3:J3"/>
    <mergeCell ref="B4:J4"/>
    <mergeCell ref="B21:D21"/>
  </mergeCells>
  <conditionalFormatting sqref="B7:B20">
    <cfRule type="cellIs" dxfId="5" priority="2" operator="equal">
      <formula>"Élevée"</formula>
    </cfRule>
    <cfRule type="cellIs" dxfId="4" priority="3" operator="equal">
      <formula>"Moyenne"</formula>
    </cfRule>
    <cfRule type="cellIs" dxfId="3" priority="4" operator="equal">
      <formula>"Faible"</formula>
    </cfRule>
  </conditionalFormatting>
  <conditionalFormatting sqref="J7:J20">
    <cfRule type="cellIs" dxfId="2" priority="5" operator="equal">
      <formula>"Terminée"</formula>
    </cfRule>
    <cfRule type="cellIs" dxfId="1" priority="6" operator="equal">
      <formula>"En cours"</formula>
    </cfRule>
    <cfRule type="cellIs" dxfId="0" priority="7" operator="equal">
      <formula>"À planifier"</formula>
    </cfRule>
  </conditionalFormatting>
  <dataValidations count="1">
    <dataValidation type="list" allowBlank="1" sqref="B7:B20" xr:uid="{00000000-0002-0000-0300-000000000000}">
      <formula1>"Élevée,Moyenne,Faible"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1000000}">
          <x14:formula1>
            <xm:f>Paramètres!$E$29:$E$33</xm:f>
          </x14:formula1>
          <x14:formula2>
            <xm:f>0</xm:f>
          </x14:formula2>
          <xm:sqref>J7:J20</xm:sqref>
        </x14:dataValidation>
        <x14:dataValidation type="list" allowBlank="1" xr:uid="{00000000-0002-0000-0300-000002000000}">
          <x14:formula1>
            <xm:f>Paramètres!$B$7:$B$11</xm:f>
          </x14:formula1>
          <x14:formula2>
            <xm:f>0</xm:f>
          </x14:formula2>
          <xm:sqref>E7:F20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4748B"/>
  </sheetPr>
  <dimension ref="B2:G31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26" customWidth="1"/>
    <col min="3" max="7" width="17" customWidth="1"/>
  </cols>
  <sheetData>
    <row r="2" spans="2:7" ht="3" customHeight="1" x14ac:dyDescent="0.25">
      <c r="B2" s="14"/>
      <c r="C2" s="14"/>
      <c r="D2" s="14"/>
      <c r="E2" s="14"/>
      <c r="F2" s="14"/>
      <c r="G2" s="14"/>
    </row>
    <row r="3" spans="2:7" ht="33.75" customHeight="1" x14ac:dyDescent="0.25">
      <c r="B3" s="13" t="s">
        <v>100</v>
      </c>
      <c r="C3" s="13"/>
      <c r="D3" s="13"/>
      <c r="E3" s="13"/>
      <c r="F3" s="13"/>
      <c r="G3" s="13"/>
    </row>
    <row r="4" spans="2:7" ht="19.5" customHeight="1" x14ac:dyDescent="0.25">
      <c r="B4" s="12" t="s">
        <v>101</v>
      </c>
      <c r="C4" s="12"/>
      <c r="D4" s="12"/>
      <c r="E4" s="12"/>
      <c r="F4" s="12"/>
      <c r="G4" s="12"/>
    </row>
    <row r="6" spans="2:7" ht="24" customHeight="1" x14ac:dyDescent="0.25">
      <c r="B6" s="5" t="s">
        <v>102</v>
      </c>
      <c r="C6" s="5"/>
      <c r="D6" s="5"/>
      <c r="E6" s="5"/>
      <c r="F6" s="5"/>
      <c r="G6" s="5"/>
    </row>
    <row r="7" spans="2:7" ht="21.75" customHeight="1" x14ac:dyDescent="0.25">
      <c r="B7" s="94" t="s">
        <v>103</v>
      </c>
      <c r="C7" s="94"/>
      <c r="D7" s="94"/>
      <c r="E7" s="94"/>
      <c r="F7" s="94"/>
      <c r="G7" s="94"/>
    </row>
    <row r="8" spans="2:7" ht="21.75" customHeight="1" x14ac:dyDescent="0.25">
      <c r="B8" s="94"/>
      <c r="C8" s="94"/>
      <c r="D8" s="94"/>
      <c r="E8" s="94"/>
      <c r="F8" s="94"/>
      <c r="G8" s="94"/>
    </row>
    <row r="10" spans="2:7" ht="24" customHeight="1" x14ac:dyDescent="0.25">
      <c r="B10" s="5" t="s">
        <v>104</v>
      </c>
      <c r="C10" s="5"/>
      <c r="D10" s="5"/>
      <c r="E10" s="5"/>
      <c r="F10" s="5"/>
      <c r="G10" s="5"/>
    </row>
    <row r="11" spans="2:7" ht="30" customHeight="1" x14ac:dyDescent="0.25">
      <c r="B11" s="74" t="s">
        <v>105</v>
      </c>
      <c r="C11" s="95" t="s">
        <v>106</v>
      </c>
      <c r="D11" s="95"/>
      <c r="E11" s="95"/>
      <c r="F11" s="95"/>
      <c r="G11" s="95"/>
    </row>
    <row r="12" spans="2:7" ht="30" customHeight="1" x14ac:dyDescent="0.25">
      <c r="B12" s="74" t="s">
        <v>107</v>
      </c>
      <c r="C12" s="95" t="s">
        <v>108</v>
      </c>
      <c r="D12" s="95"/>
      <c r="E12" s="95"/>
      <c r="F12" s="95"/>
      <c r="G12" s="95"/>
    </row>
    <row r="13" spans="2:7" ht="30" customHeight="1" x14ac:dyDescent="0.25">
      <c r="B13" s="74" t="s">
        <v>109</v>
      </c>
      <c r="C13" s="95" t="s">
        <v>110</v>
      </c>
      <c r="D13" s="95"/>
      <c r="E13" s="95"/>
      <c r="F13" s="95"/>
      <c r="G13" s="95"/>
    </row>
    <row r="14" spans="2:7" ht="30" customHeight="1" x14ac:dyDescent="0.25">
      <c r="B14" s="74" t="s">
        <v>111</v>
      </c>
      <c r="C14" s="95" t="s">
        <v>112</v>
      </c>
      <c r="D14" s="95"/>
      <c r="E14" s="95"/>
      <c r="F14" s="95"/>
      <c r="G14" s="95"/>
    </row>
    <row r="15" spans="2:7" ht="30" customHeight="1" x14ac:dyDescent="0.25">
      <c r="B15" s="74" t="s">
        <v>113</v>
      </c>
      <c r="C15" s="95" t="s">
        <v>114</v>
      </c>
      <c r="D15" s="95"/>
      <c r="E15" s="95"/>
      <c r="F15" s="95"/>
      <c r="G15" s="95"/>
    </row>
    <row r="17" spans="2:7" ht="24" customHeight="1" x14ac:dyDescent="0.25">
      <c r="B17" s="5" t="s">
        <v>115</v>
      </c>
      <c r="C17" s="5"/>
      <c r="D17" s="5"/>
      <c r="E17" s="5"/>
      <c r="F17" s="5"/>
      <c r="G17" s="5"/>
    </row>
    <row r="18" spans="2:7" ht="24" customHeight="1" x14ac:dyDescent="0.25">
      <c r="B18" s="75">
        <v>0</v>
      </c>
      <c r="C18" s="76" t="s">
        <v>57</v>
      </c>
      <c r="D18" s="96" t="s">
        <v>58</v>
      </c>
      <c r="E18" s="96"/>
      <c r="F18" s="96"/>
      <c r="G18" s="96"/>
    </row>
    <row r="19" spans="2:7" ht="24" customHeight="1" x14ac:dyDescent="0.25">
      <c r="B19" s="77">
        <v>1</v>
      </c>
      <c r="C19" s="76" t="s">
        <v>59</v>
      </c>
      <c r="D19" s="96" t="s">
        <v>60</v>
      </c>
      <c r="E19" s="96"/>
      <c r="F19" s="96"/>
      <c r="G19" s="96"/>
    </row>
    <row r="20" spans="2:7" ht="24" customHeight="1" x14ac:dyDescent="0.25">
      <c r="B20" s="78">
        <v>2</v>
      </c>
      <c r="C20" s="76" t="s">
        <v>61</v>
      </c>
      <c r="D20" s="96" t="s">
        <v>62</v>
      </c>
      <c r="E20" s="96"/>
      <c r="F20" s="96"/>
      <c r="G20" s="96"/>
    </row>
    <row r="21" spans="2:7" ht="24" customHeight="1" x14ac:dyDescent="0.25">
      <c r="B21" s="79">
        <v>3</v>
      </c>
      <c r="C21" s="76" t="s">
        <v>63</v>
      </c>
      <c r="D21" s="96" t="s">
        <v>64</v>
      </c>
      <c r="E21" s="96"/>
      <c r="F21" s="96"/>
      <c r="G21" s="96"/>
    </row>
    <row r="22" spans="2:7" ht="24" customHeight="1" x14ac:dyDescent="0.25">
      <c r="B22" s="80">
        <v>4</v>
      </c>
      <c r="C22" s="76" t="s">
        <v>65</v>
      </c>
      <c r="D22" s="96" t="s">
        <v>66</v>
      </c>
      <c r="E22" s="96"/>
      <c r="F22" s="96"/>
      <c r="G22" s="96"/>
    </row>
    <row r="24" spans="2:7" ht="24" customHeight="1" x14ac:dyDescent="0.25">
      <c r="B24" s="5" t="s">
        <v>116</v>
      </c>
      <c r="C24" s="5"/>
      <c r="D24" s="5"/>
      <c r="E24" s="5"/>
      <c r="F24" s="5"/>
      <c r="G24" s="5"/>
    </row>
    <row r="25" spans="2:7" ht="24" customHeight="1" x14ac:dyDescent="0.25">
      <c r="B25" s="81" t="s">
        <v>117</v>
      </c>
      <c r="C25" s="94" t="s">
        <v>118</v>
      </c>
      <c r="D25" s="94"/>
      <c r="E25" s="94"/>
      <c r="F25" s="94"/>
      <c r="G25" s="94"/>
    </row>
    <row r="26" spans="2:7" ht="24" customHeight="1" x14ac:dyDescent="0.25">
      <c r="B26" s="81" t="s">
        <v>117</v>
      </c>
      <c r="C26" s="94" t="s">
        <v>119</v>
      </c>
      <c r="D26" s="94"/>
      <c r="E26" s="94"/>
      <c r="F26" s="94"/>
      <c r="G26" s="94"/>
    </row>
    <row r="27" spans="2:7" ht="24" customHeight="1" x14ac:dyDescent="0.25">
      <c r="B27" s="81" t="s">
        <v>117</v>
      </c>
      <c r="C27" s="94" t="s">
        <v>120</v>
      </c>
      <c r="D27" s="94"/>
      <c r="E27" s="94"/>
      <c r="F27" s="94"/>
      <c r="G27" s="94"/>
    </row>
    <row r="28" spans="2:7" ht="24" customHeight="1" x14ac:dyDescent="0.25">
      <c r="B28" s="81" t="s">
        <v>117</v>
      </c>
      <c r="C28" s="94" t="s">
        <v>121</v>
      </c>
      <c r="D28" s="94"/>
      <c r="E28" s="94"/>
      <c r="F28" s="94"/>
      <c r="G28" s="94"/>
    </row>
    <row r="29" spans="2:7" ht="24" customHeight="1" x14ac:dyDescent="0.25">
      <c r="B29" s="81" t="s">
        <v>117</v>
      </c>
      <c r="C29" s="94" t="s">
        <v>122</v>
      </c>
      <c r="D29" s="94"/>
      <c r="E29" s="94"/>
      <c r="F29" s="94"/>
      <c r="G29" s="94"/>
    </row>
    <row r="31" spans="2:7" ht="24" customHeight="1" x14ac:dyDescent="0.25">
      <c r="B31" s="97" t="s">
        <v>123</v>
      </c>
      <c r="C31" s="97"/>
      <c r="D31" s="97"/>
      <c r="E31" s="97"/>
      <c r="F31" s="97"/>
      <c r="G31" s="97"/>
    </row>
  </sheetData>
  <mergeCells count="24">
    <mergeCell ref="C27:G27"/>
    <mergeCell ref="C28:G28"/>
    <mergeCell ref="C29:G29"/>
    <mergeCell ref="B31:G31"/>
    <mergeCell ref="D21:G21"/>
    <mergeCell ref="D22:G22"/>
    <mergeCell ref="B24:G24"/>
    <mergeCell ref="C25:G25"/>
    <mergeCell ref="C26:G26"/>
    <mergeCell ref="C15:G15"/>
    <mergeCell ref="B17:G17"/>
    <mergeCell ref="D18:G18"/>
    <mergeCell ref="D19:G19"/>
    <mergeCell ref="D20:G20"/>
    <mergeCell ref="B10:G10"/>
    <mergeCell ref="C11:G11"/>
    <mergeCell ref="C12:G12"/>
    <mergeCell ref="C13:G13"/>
    <mergeCell ref="C14:G14"/>
    <mergeCell ref="B2:G2"/>
    <mergeCell ref="B3:G3"/>
    <mergeCell ref="B4:G4"/>
    <mergeCell ref="B6:G6"/>
    <mergeCell ref="B7:G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Synthèse</vt:lpstr>
      <vt:lpstr>Matrice</vt:lpstr>
      <vt:lpstr>Paramètres</vt:lpstr>
      <vt:lpstr>Plan d'action</vt:lpstr>
      <vt:lpstr>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2026-09-26T10:47:13Z</dcterms:created>
  <dcterms:modified xsi:type="dcterms:W3CDTF">2026-09-27T17:43:08Z</dcterms:modified>
  <dc:language>en-US</dc:language>
</cp:coreProperties>
</file>