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29E7899B-11E4-4947-95AF-48EBE1280F3D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ACTEURS &amp; RÔLES" sheetId="2" r:id="rId1"/>
    <sheet name="MATRICE RACI" sheetId="3" r:id="rId2"/>
    <sheet name="TABLEAU DE BORD" sheetId="4" r:id="rId3"/>
    <sheet name="GUIDE RACI" sheetId="1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4" i="4" l="1"/>
  <c r="D33" i="4"/>
  <c r="D32" i="4"/>
  <c r="D31" i="4"/>
  <c r="D30" i="4"/>
  <c r="D29" i="4"/>
  <c r="D28" i="4"/>
  <c r="D27" i="4"/>
  <c r="H23" i="4"/>
  <c r="G23" i="4"/>
  <c r="F23" i="4"/>
  <c r="E23" i="4"/>
  <c r="J23" i="4" s="1"/>
  <c r="I22" i="4"/>
  <c r="H22" i="4"/>
  <c r="G22" i="4"/>
  <c r="F22" i="4"/>
  <c r="E22" i="4"/>
  <c r="J22" i="4" s="1"/>
  <c r="H21" i="4"/>
  <c r="G21" i="4"/>
  <c r="F21" i="4"/>
  <c r="E21" i="4"/>
  <c r="J21" i="4" s="1"/>
  <c r="H20" i="4"/>
  <c r="G20" i="4"/>
  <c r="F20" i="4"/>
  <c r="E20" i="4"/>
  <c r="J20" i="4" s="1"/>
  <c r="I19" i="4"/>
  <c r="H19" i="4"/>
  <c r="G19" i="4"/>
  <c r="F19" i="4"/>
  <c r="E19" i="4"/>
  <c r="J19" i="4" s="1"/>
  <c r="J18" i="4"/>
  <c r="K18" i="4" s="1"/>
  <c r="I18" i="4"/>
  <c r="H18" i="4"/>
  <c r="G18" i="4"/>
  <c r="F18" i="4"/>
  <c r="E18" i="4"/>
  <c r="I17" i="4"/>
  <c r="H17" i="4"/>
  <c r="G17" i="4"/>
  <c r="F17" i="4"/>
  <c r="E17" i="4"/>
  <c r="J17" i="4" s="1"/>
  <c r="H16" i="4"/>
  <c r="H24" i="4" s="1"/>
  <c r="G16" i="4"/>
  <c r="G24" i="4" s="1"/>
  <c r="F16" i="4"/>
  <c r="F24" i="4" s="1"/>
  <c r="E16" i="4"/>
  <c r="J16" i="4" s="1"/>
  <c r="K9" i="4"/>
  <c r="G9" i="4"/>
  <c r="E9" i="4"/>
  <c r="C9" i="4"/>
  <c r="N32" i="3"/>
  <c r="M32" i="3"/>
  <c r="L32" i="3"/>
  <c r="K32" i="3"/>
  <c r="J32" i="3"/>
  <c r="I32" i="3"/>
  <c r="H32" i="3"/>
  <c r="G32" i="3"/>
  <c r="N31" i="3"/>
  <c r="M31" i="3"/>
  <c r="L31" i="3"/>
  <c r="K31" i="3"/>
  <c r="J31" i="3"/>
  <c r="I31" i="3"/>
  <c r="H31" i="3"/>
  <c r="G31" i="3"/>
  <c r="P29" i="3"/>
  <c r="O29" i="3"/>
  <c r="P28" i="3"/>
  <c r="O28" i="3"/>
  <c r="P27" i="3"/>
  <c r="O27" i="3"/>
  <c r="P26" i="3"/>
  <c r="O26" i="3"/>
  <c r="P25" i="3"/>
  <c r="O25" i="3"/>
  <c r="P24" i="3"/>
  <c r="O24" i="3"/>
  <c r="P23" i="3"/>
  <c r="O23" i="3"/>
  <c r="P22" i="3"/>
  <c r="O22" i="3"/>
  <c r="P21" i="3"/>
  <c r="O21" i="3"/>
  <c r="P20" i="3"/>
  <c r="O20" i="3"/>
  <c r="P19" i="3"/>
  <c r="O19" i="3"/>
  <c r="P18" i="3"/>
  <c r="O18" i="3"/>
  <c r="P17" i="3"/>
  <c r="O17" i="3"/>
  <c r="P16" i="3"/>
  <c r="O16" i="3"/>
  <c r="P15" i="3"/>
  <c r="O15" i="3"/>
  <c r="P14" i="3"/>
  <c r="O14" i="3"/>
  <c r="P13" i="3"/>
  <c r="O13" i="3"/>
  <c r="P12" i="3"/>
  <c r="O12" i="3"/>
  <c r="P11" i="3"/>
  <c r="O11" i="3"/>
  <c r="P10" i="3"/>
  <c r="O10" i="3"/>
  <c r="I9" i="4" s="1"/>
  <c r="K23" i="4" l="1"/>
  <c r="L19" i="4"/>
  <c r="K19" i="4"/>
  <c r="L20" i="4"/>
  <c r="K20" i="4"/>
  <c r="K22" i="4"/>
  <c r="L22" i="4"/>
  <c r="J24" i="4"/>
  <c r="K16" i="4"/>
  <c r="K17" i="4"/>
  <c r="L17" i="4"/>
  <c r="K21" i="4"/>
  <c r="I23" i="4"/>
  <c r="L23" i="4" s="1"/>
  <c r="E24" i="4"/>
  <c r="L18" i="4"/>
  <c r="I16" i="4"/>
  <c r="L16" i="4" s="1"/>
  <c r="I21" i="4"/>
  <c r="L21" i="4" s="1"/>
  <c r="I20" i="4"/>
  <c r="I24" i="4" l="1"/>
</calcChain>
</file>

<file path=xl/sharedStrings.xml><?xml version="1.0" encoding="utf-8"?>
<sst xmlns="http://schemas.openxmlformats.org/spreadsheetml/2006/main" count="458" uniqueCount="221">
  <si>
    <t>GUIDE D'UTILISATION — MATRICE RACI</t>
  </si>
  <si>
    <t>Méthode RACI · Bonnes pratiques · Règles de validation · Mode d'emploi du fichier</t>
  </si>
  <si>
    <t xml:space="preserve">  QU'EST-CE QUE LA MÉTHODE RACI ?</t>
  </si>
  <si>
    <t>Définition</t>
  </si>
  <si>
    <t>La matrice RACI est un outil de gestion de projet qui clarifie qui fait quoi au sein d'une équipe. Pour chaque tâche du projet, elle précise le rôle de chacun selon 4 niveaux d'implication.</t>
  </si>
  <si>
    <t>Origine</t>
  </si>
  <si>
    <t>RACI est l'acronyme anglais de Responsible, Accountable, Consulted, Informed. En français, on parle de Responsable, Approbateur, Consulté et Informé.</t>
  </si>
  <si>
    <t>Utilité</t>
  </si>
  <si>
    <t>Elle permet d'éviter les zones grises, les conflits de responsabilités, les doublons et les oublis. Indispensable en phase de cadrage ou lors d'une restructuration.</t>
  </si>
  <si>
    <t xml:space="preserve">  LES 4 RÔLES RACI — DÉFINITIONS DÉTAILLÉES</t>
  </si>
  <si>
    <t>R — Responsable
(Responsible)</t>
  </si>
  <si>
    <t>Personne qui RÉALISE la tâche. Elle fait le travail opérationnel. Il peut y avoir plusieurs Responsables par tâche, mais attention à ne pas en avoir trop (risque de dilution des responsabilités). Recommandation : 1 à 3 R max par tâche.</t>
  </si>
  <si>
    <t>A — Approbateur
(Accountable)</t>
  </si>
  <si>
    <t>Personne qui APPROUVE le résultat et en assume la responsabilité finale. Elle rend des comptes. RÈGLE ABSOLUE : 1 seul A par tâche, jamais plus. Si personne n'est A, la tâche est orpheline. Si deux A, qui décide en cas de désaccord ?</t>
  </si>
  <si>
    <t>C — Consulté
(Consulted)</t>
  </si>
  <si>
    <t>Personne CONSULTÉE pour son expertise ou avis avant/pendant la tâche. Communication BIDIRECTIONNELLE. Le Consulté doit répondre dans les délais convenus. Ne pas mettre trop de C : cela alourdit inutilement le processus.</t>
  </si>
  <si>
    <t>I — Informé
(Informed)</t>
  </si>
  <si>
    <t>Personne INFORMÉE de l'avancement ou du résultat. Communication UNIDIRECTIONNELLE (on lui envoie l'info). Elle n'a pas besoin d'agir. Un Informé n'est jamais bloquant.</t>
  </si>
  <si>
    <t xml:space="preserve">  RÈGLES D'OR DE LA MATRICE RACI</t>
  </si>
  <si>
    <t>Règle 1 — 1 seul A</t>
  </si>
  <si>
    <t>Chaque tâche doit avoir exactement UN Approbateur. La colonne 'Validation' de la matrice vérifie automatiquement cette règle.</t>
  </si>
  <si>
    <t>Règle 2 — Au moins 1 R</t>
  </si>
  <si>
    <t>Chaque tâche doit avoir au moins un Responsable, sinon personne ne l'exécute.</t>
  </si>
  <si>
    <t>Règle 3 — Pas trop de R</t>
  </si>
  <si>
    <t>Éviter plus de 3 Responsables par tâche. 'Tout le monde responsable = personne responsable'.</t>
  </si>
  <si>
    <t>Règle 4 — Limiter les C</t>
  </si>
  <si>
    <t>Un acteur qui est C sur tout n'a plus le temps de rien. Questionner chaque C : est-il vraiment nécessaire ?</t>
  </si>
  <si>
    <t>Règle 5 — Pas de cases vides</t>
  </si>
  <si>
    <t>Si un acteur n'a aucun rôle, se demander pourquoi il est dans la matrice.</t>
  </si>
  <si>
    <t xml:space="preserve">  MODE D'EMPLOI DU FICHIER</t>
  </si>
  <si>
    <t>Étape 1 — Acteurs</t>
  </si>
  <si>
    <t>Ouvrir l'onglet 'ACTEURS &amp; RÔLES' et compléter/modifier les noms, rôles et emails de votre équipe.</t>
  </si>
  <si>
    <t>Étape 2 — Tâches</t>
  </si>
  <si>
    <t>Dans la 'MATRICE RACI', modifier les lignes de tâches selon votre projet. Adaptez le contenu des colonnes ID, Phase, Tâche, Priorité et Statut.</t>
  </si>
  <si>
    <t>Étape 3 — Notation RACI</t>
  </si>
  <si>
    <t>Cliquer sur chaque cellule du tableau et sélectionner R, A, C, I ou laisser vide dans la liste déroulante. Le code couleur se met à jour automatiquement.</t>
  </si>
  <si>
    <t>Étape 4 — Validation</t>
  </si>
  <si>
    <t>La colonne 'Validation Approbateur' signale en temps réel les tâches sans A (⚠) ou avec un A en double (❌). Corriger jusqu'à voir ✅ sur toutes les lignes.</t>
  </si>
  <si>
    <t>Étape 5 — Tableau de bord</t>
  </si>
  <si>
    <t>Consulter l'onglet 'TABLEAU DE BORD' pour visualiser la charge par acteur, les KPIs d'avancement et le graphique de répartition des responsabilités.</t>
  </si>
  <si>
    <t>Paramétrez les acteurs du projet — leurs noms seront utilisés automatiquement dans la Matrice RACI</t>
  </si>
  <si>
    <t xml:space="preserve">  ℹ  Saisir le nom/prénom, rôle, département et email de chaque acteur. Modifiez librement les données d'exemple. La Matrice RACI s'adapte automatiquement.</t>
  </si>
  <si>
    <t>N°</t>
  </si>
  <si>
    <t>NOM ET PRÉNOM</t>
  </si>
  <si>
    <t>RÔLE / FONCTION</t>
  </si>
  <si>
    <t>DÉPARTEMENT</t>
  </si>
  <si>
    <t>INITIALES</t>
  </si>
  <si>
    <t>EMAIL</t>
  </si>
  <si>
    <t>COULEUR</t>
  </si>
  <si>
    <t>A01</t>
  </si>
  <si>
    <t>Sophie Martin</t>
  </si>
  <si>
    <t>Chef de projet</t>
  </si>
  <si>
    <t>Direction Projet</t>
  </si>
  <si>
    <t>SM</t>
  </si>
  <si>
    <t>s.martin@projet.fr</t>
  </si>
  <si>
    <t>A02</t>
  </si>
  <si>
    <t>Thomas Bernard</t>
  </si>
  <si>
    <t>Directeur technique</t>
  </si>
  <si>
    <t>DSI</t>
  </si>
  <si>
    <t>TB</t>
  </si>
  <si>
    <t>t.bernard@projet.fr</t>
  </si>
  <si>
    <t>A03</t>
  </si>
  <si>
    <t>Julie Leclerc</t>
  </si>
  <si>
    <t>Responsable produit</t>
  </si>
  <si>
    <t>Product Management</t>
  </si>
  <si>
    <t>JL</t>
  </si>
  <si>
    <t>j.leclerc@projet.fr</t>
  </si>
  <si>
    <t>A04</t>
  </si>
  <si>
    <t>Marc Dupont</t>
  </si>
  <si>
    <t>Développeur senior</t>
  </si>
  <si>
    <t>DSI — Développement</t>
  </si>
  <si>
    <t>MD</t>
  </si>
  <si>
    <t>m.dupont@projet.fr</t>
  </si>
  <si>
    <t>A05</t>
  </si>
  <si>
    <t>Camille Roux</t>
  </si>
  <si>
    <t>UX Designer</t>
  </si>
  <si>
    <t>Design &amp; Expérience</t>
  </si>
  <si>
    <t>CR</t>
  </si>
  <si>
    <t>c.roux@projet.fr</t>
  </si>
  <si>
    <t>A06</t>
  </si>
  <si>
    <t>Nicolas Moreau</t>
  </si>
  <si>
    <t>Responsable QA</t>
  </si>
  <si>
    <t>Qualité &amp; Tests</t>
  </si>
  <si>
    <t>NM</t>
  </si>
  <si>
    <t>n.moreau@projet.fr</t>
  </si>
  <si>
    <t>A07</t>
  </si>
  <si>
    <t>Isabelle Petit</t>
  </si>
  <si>
    <t>Représentante métier</t>
  </si>
  <si>
    <t>Direction Commerciale</t>
  </si>
  <si>
    <t>IP</t>
  </si>
  <si>
    <t>i.petit@projet.fr</t>
  </si>
  <si>
    <t>A08</t>
  </si>
  <si>
    <t>Julien Leroy</t>
  </si>
  <si>
    <t>Responsable communication</t>
  </si>
  <si>
    <t>Marketing &amp; Comm.</t>
  </si>
  <si>
    <t>j.leroy@projet.fr</t>
  </si>
  <si>
    <t>A09</t>
  </si>
  <si>
    <t>A10</t>
  </si>
  <si>
    <t>A11</t>
  </si>
  <si>
    <t>A12</t>
  </si>
  <si>
    <t xml:space="preserve">  RAPPEL — DÉFINITIONS RACI</t>
  </si>
  <si>
    <t>R</t>
  </si>
  <si>
    <t>Responsable</t>
  </si>
  <si>
    <t>Réalise la tâche. Peut être plusieurs personnes par tâche.</t>
  </si>
  <si>
    <t>A</t>
  </si>
  <si>
    <t>Approbateur</t>
  </si>
  <si>
    <t>Valide et assume la responsabilité finale. 1 seul par tâche (règle absolue).</t>
  </si>
  <si>
    <t>C</t>
  </si>
  <si>
    <t>Consulté</t>
  </si>
  <si>
    <t>Sollicité pour avis ou expertise. Communication bidirectionnelle.</t>
  </si>
  <si>
    <t>I</t>
  </si>
  <si>
    <t>Informé</t>
  </si>
  <si>
    <t>Tenu informé du résultat/avancement. Communication unidirectionnelle.</t>
  </si>
  <si>
    <t>Vide</t>
  </si>
  <si>
    <t>Non impliqué dans cette tâche.</t>
  </si>
  <si>
    <t>MATRICE RACI — RÉPARTITION DES RESPONSABILITÉS</t>
  </si>
  <si>
    <t>R = Responsable · A = Approbateur (1 seul par tâche) · C = Consulté · I = Informé</t>
  </si>
  <si>
    <t xml:space="preserve">  ℹ  Sélectionner R, A, C ou I dans chaque cellule (liste déroulante). La colonne Validation signale automatiquement si un 'A' manque ou est dupliqué.</t>
  </si>
  <si>
    <t>INFORMATIONS TÂCHE</t>
  </si>
  <si>
    <t>VALIDATION A</t>
  </si>
  <si>
    <t>Nb R</t>
  </si>
  <si>
    <t>ID</t>
  </si>
  <si>
    <t>PHASE</t>
  </si>
  <si>
    <t>TÂCHE / LIVRABLE</t>
  </si>
  <si>
    <t>PRIORITÉ</t>
  </si>
  <si>
    <t>STATUT</t>
  </si>
  <si>
    <t>SM
Sophie</t>
  </si>
  <si>
    <t>TB
Thomas</t>
  </si>
  <si>
    <t>JL
Julie</t>
  </si>
  <si>
    <t>MD
Marc</t>
  </si>
  <si>
    <t>CR
Camille</t>
  </si>
  <si>
    <t>NM
Nicolas</t>
  </si>
  <si>
    <t>IP
Isabelle</t>
  </si>
  <si>
    <t>JL
Julien</t>
  </si>
  <si>
    <t>Validation
Approbateur</t>
  </si>
  <si>
    <t>Nb
Responsables</t>
  </si>
  <si>
    <t>T-01</t>
  </si>
  <si>
    <t>Initialisation</t>
  </si>
  <si>
    <t>Définir le périmètre et les objectifs du projet</t>
  </si>
  <si>
    <t>Haute</t>
  </si>
  <si>
    <t>Terminé</t>
  </si>
  <si>
    <t>T-02</t>
  </si>
  <si>
    <t>Constituer l'équipe projet et nommer les rôles</t>
  </si>
  <si>
    <t>T-03</t>
  </si>
  <si>
    <t>Élaborer le plan de projet et le macro-planning</t>
  </si>
  <si>
    <t>En cours</t>
  </si>
  <si>
    <t>T-04</t>
  </si>
  <si>
    <t>Cadrage</t>
  </si>
  <si>
    <t>Rédiger le cahier des charges fonctionnel (CDCF)</t>
  </si>
  <si>
    <t>T-05</t>
  </si>
  <si>
    <t>Valider les exigences techniques et les contraintes</t>
  </si>
  <si>
    <t>À faire</t>
  </si>
  <si>
    <t>T-06</t>
  </si>
  <si>
    <t>Définir les indicateurs de succès (KPIs)</t>
  </si>
  <si>
    <t>Moyenne</t>
  </si>
  <si>
    <t>T-07</t>
  </si>
  <si>
    <t>Conception</t>
  </si>
  <si>
    <t>Réaliser les maquettes et wireframes UX/UI</t>
  </si>
  <si>
    <t>T-08</t>
  </si>
  <si>
    <t>Valider l'architecture technique cible</t>
  </si>
  <si>
    <t>T-09</t>
  </si>
  <si>
    <t>Définir les interfaces et intégrations système</t>
  </si>
  <si>
    <t>T-10</t>
  </si>
  <si>
    <t>Développement</t>
  </si>
  <si>
    <t>Développer les modules fonctionnels prioritaires</t>
  </si>
  <si>
    <t>T-11</t>
  </si>
  <si>
    <t>Intégrer les flux de données et APIs tierces</t>
  </si>
  <si>
    <t>T-12</t>
  </si>
  <si>
    <t>Réaliser les tests unitaires et de non-régression</t>
  </si>
  <si>
    <t>T-13</t>
  </si>
  <si>
    <t>Recette</t>
  </si>
  <si>
    <t>Planifier et exécuter la campagne de tests UAT</t>
  </si>
  <si>
    <t>T-14</t>
  </si>
  <si>
    <t>Corriger les anomalies et valider les correctifs</t>
  </si>
  <si>
    <t>T-15</t>
  </si>
  <si>
    <t>Rédiger les PV de recette et obtenir les signatures</t>
  </si>
  <si>
    <t>T-16</t>
  </si>
  <si>
    <t>Déploiement</t>
  </si>
  <si>
    <t>Préparer le plan de déploiement et de bascule</t>
  </si>
  <si>
    <t>T-17</t>
  </si>
  <si>
    <t>Former les utilisateurs finaux (supports + sessions)</t>
  </si>
  <si>
    <t>T-18</t>
  </si>
  <si>
    <t>Mettre en production et surveiller la stabilité</t>
  </si>
  <si>
    <t>T-19</t>
  </si>
  <si>
    <t>Clôture</t>
  </si>
  <si>
    <t>Réaliser le bilan de projet (REX)</t>
  </si>
  <si>
    <t>T-20</t>
  </si>
  <si>
    <t>Archiver la documentation et transférer les savoirs</t>
  </si>
  <si>
    <t>Faible</t>
  </si>
  <si>
    <t>NOMBRE DE R+A PAR ACTEUR</t>
  </si>
  <si>
    <t>Nombre de RACI total</t>
  </si>
  <si>
    <t>TABLEAU DE BORD — MATRICE RACI</t>
  </si>
  <si>
    <t>Synthèse automatique · Charge par acteur · Alertes · Avancement projet</t>
  </si>
  <si>
    <t xml:space="preserve">  INDICATEURS CLÉS DU PROJET</t>
  </si>
  <si>
    <t>TÂCHES TOTALES</t>
  </si>
  <si>
    <t>TÂCHES TERMINÉES</t>
  </si>
  <si>
    <t>TÂCHES EN COURS</t>
  </si>
  <si>
    <t>ALERTES RACI (A manquant/double)</t>
  </si>
  <si>
    <t>AVANCEMENT (%)</t>
  </si>
  <si>
    <t xml:space="preserve">  CHARGE ET IMPLICATION PAR ACTEUR</t>
  </si>
  <si>
    <t>ACTEUR</t>
  </si>
  <si>
    <t>RÔLE</t>
  </si>
  <si>
    <t>Nb. R</t>
  </si>
  <si>
    <t>Nb. A</t>
  </si>
  <si>
    <t>Nb. C</t>
  </si>
  <si>
    <t>Nb. I</t>
  </si>
  <si>
    <t>R+A
(charge)</t>
  </si>
  <si>
    <t>Total
RACIs</t>
  </si>
  <si>
    <t>% implication</t>
  </si>
  <si>
    <t>PROFIL</t>
  </si>
  <si>
    <t>TOTAL</t>
  </si>
  <si>
    <t xml:space="preserve">  RÉPARTITION DES RESPONSABILITÉS (R+A) PAR ACTEUR — GRAPHIQUE</t>
  </si>
  <si>
    <t>Sophie</t>
  </si>
  <si>
    <t>Thomas</t>
  </si>
  <si>
    <t>Julie</t>
  </si>
  <si>
    <t>Marc</t>
  </si>
  <si>
    <t>Camille</t>
  </si>
  <si>
    <t>Nicolas</t>
  </si>
  <si>
    <t>Isabelle</t>
  </si>
  <si>
    <t>Julien</t>
  </si>
  <si>
    <t>MATRICE RACI - ACTEURS ET RÔLES DU PROJET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</si>
</sst>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family val="2"/>
      <charset val="1"/>
    </font>
    <font>
      <b/>
      <sz val="16"/>
      <color rgb="FFFFFFFF"/>
      <name val="Calibri"/>
      <charset val="1"/>
    </font>
    <font>
      <i/>
      <sz val="9"/>
      <color rgb="FFCE93D8"/>
      <name val="Calibri"/>
      <charset val="1"/>
    </font>
    <font>
      <b/>
      <sz val="11"/>
      <color rgb="FFFFFFFF"/>
      <name val="Calibri"/>
      <charset val="1"/>
    </font>
    <font>
      <b/>
      <sz val="9"/>
      <color rgb="FF3D1A57"/>
      <name val="Calibri"/>
      <charset val="1"/>
    </font>
    <font>
      <sz val="9"/>
      <color rgb="FF212121"/>
      <name val="Calibri"/>
      <charset val="1"/>
    </font>
    <font>
      <b/>
      <sz val="9"/>
      <color rgb="FF6B3FA0"/>
      <name val="Calibri"/>
      <charset val="1"/>
    </font>
    <font>
      <b/>
      <sz val="9"/>
      <color rgb="FF00695C"/>
      <name val="Calibri"/>
      <charset val="1"/>
    </font>
    <font>
      <b/>
      <sz val="9"/>
      <color rgb="FF2E7D50"/>
      <name val="Calibri"/>
      <charset val="1"/>
    </font>
    <font>
      <i/>
      <sz val="8"/>
      <color rgb="FF6B3FA0"/>
      <name val="Calibri"/>
      <charset val="1"/>
    </font>
    <font>
      <sz val="10"/>
      <color rgb="FF212121"/>
      <name val="Calibri"/>
      <charset val="1"/>
    </font>
    <font>
      <b/>
      <sz val="9"/>
      <color rgb="FFFFFFFF"/>
      <name val="Calibri"/>
      <charset val="1"/>
    </font>
    <font>
      <b/>
      <sz val="10"/>
      <color rgb="FF212121"/>
      <name val="Calibri"/>
      <charset val="1"/>
    </font>
    <font>
      <sz val="9"/>
      <color rgb="FF424242"/>
      <name val="Calibri"/>
      <charset val="1"/>
    </font>
    <font>
      <sz val="9"/>
      <color rgb="FF9E9E9E"/>
      <name val="Calibri"/>
      <charset val="1"/>
    </font>
    <font>
      <sz val="9"/>
      <color rgb="FF6B3FA0"/>
      <name val="Calibri"/>
      <charset val="1"/>
    </font>
    <font>
      <b/>
      <sz val="10"/>
      <color rgb="FFFFFFFF"/>
      <name val="Calibri"/>
      <charset val="1"/>
    </font>
    <font>
      <b/>
      <sz val="12"/>
      <color rgb="FF1A237E"/>
      <name val="Calibri"/>
      <charset val="1"/>
    </font>
    <font>
      <b/>
      <sz val="10"/>
      <color rgb="FF1A237E"/>
      <name val="Calibri"/>
      <charset val="1"/>
    </font>
    <font>
      <b/>
      <sz val="12"/>
      <color rgb="FF880E4F"/>
      <name val="Calibri"/>
      <charset val="1"/>
    </font>
    <font>
      <b/>
      <sz val="10"/>
      <color rgb="FF880E4F"/>
      <name val="Calibri"/>
      <charset val="1"/>
    </font>
    <font>
      <b/>
      <sz val="12"/>
      <color rgb="FF004D40"/>
      <name val="Calibri"/>
      <charset val="1"/>
    </font>
    <font>
      <b/>
      <sz val="10"/>
      <color rgb="FF004D40"/>
      <name val="Calibri"/>
      <charset val="1"/>
    </font>
    <font>
      <b/>
      <sz val="12"/>
      <color rgb="FFE65100"/>
      <name val="Calibri"/>
      <charset val="1"/>
    </font>
    <font>
      <b/>
      <sz val="10"/>
      <color rgb="FFE65100"/>
      <name val="Calibri"/>
      <charset val="1"/>
    </font>
    <font>
      <b/>
      <sz val="12"/>
      <color rgb="FF9E9E9E"/>
      <name val="Calibri"/>
      <charset val="1"/>
    </font>
    <font>
      <b/>
      <sz val="10"/>
      <color rgb="FF9E9E9E"/>
      <name val="Calibri"/>
      <charset val="1"/>
    </font>
    <font>
      <b/>
      <sz val="8"/>
      <color rgb="FFFFFFFF"/>
      <name val="Calibri"/>
      <charset val="1"/>
    </font>
    <font>
      <b/>
      <sz val="8"/>
      <color rgb="FF3D1A57"/>
      <name val="Calibri"/>
      <charset val="1"/>
    </font>
    <font>
      <b/>
      <sz val="8"/>
      <color rgb="FFB71C1C"/>
      <name val="Calibri"/>
      <charset val="1"/>
    </font>
    <font>
      <b/>
      <sz val="8"/>
      <color rgb="FF2E7D50"/>
      <name val="Calibri"/>
      <charset val="1"/>
    </font>
    <font>
      <b/>
      <sz val="11"/>
      <color rgb="FF880E4F"/>
      <name val="Calibri"/>
      <charset val="1"/>
    </font>
    <font>
      <b/>
      <sz val="11"/>
      <color rgb="FF004D40"/>
      <name val="Calibri"/>
      <charset val="1"/>
    </font>
    <font>
      <b/>
      <sz val="11"/>
      <color rgb="FF1A237E"/>
      <name val="Calibri"/>
      <charset val="1"/>
    </font>
    <font>
      <b/>
      <sz val="11"/>
      <color rgb="FF9E9E9E"/>
      <name val="Calibri"/>
      <charset val="1"/>
    </font>
    <font>
      <b/>
      <sz val="11"/>
      <color rgb="FFE65100"/>
      <name val="Calibri"/>
      <charset val="1"/>
    </font>
    <font>
      <b/>
      <sz val="9"/>
      <color rgb="FF212121"/>
      <name val="Calibri"/>
      <charset val="1"/>
    </font>
    <font>
      <b/>
      <sz val="8"/>
      <color rgb="FF6B3FA0"/>
      <name val="Calibri"/>
      <charset val="1"/>
    </font>
    <font>
      <b/>
      <sz val="8"/>
      <color rgb="FF1565C0"/>
      <name val="Calibri"/>
      <charset val="1"/>
    </font>
    <font>
      <b/>
      <sz val="8"/>
      <color rgb="FF424242"/>
      <name val="Calibri"/>
      <charset val="1"/>
    </font>
    <font>
      <b/>
      <sz val="8"/>
      <color rgb="FFE65100"/>
      <name val="Calibri"/>
      <charset val="1"/>
    </font>
    <font>
      <b/>
      <sz val="8"/>
      <color rgb="FF00695C"/>
      <name val="Calibri"/>
      <charset val="1"/>
    </font>
    <font>
      <b/>
      <sz val="8"/>
      <color rgb="FFF57F17"/>
      <name val="Calibri"/>
      <charset val="1"/>
    </font>
    <font>
      <b/>
      <sz val="8"/>
      <color rgb="FF880E4F"/>
      <name val="Calibri"/>
      <charset val="1"/>
    </font>
    <font>
      <b/>
      <sz val="10"/>
      <color rgb="FF3D1A57"/>
      <name val="Calibri"/>
      <charset val="1"/>
    </font>
    <font>
      <b/>
      <sz val="22"/>
      <color rgb="FF3D1A57"/>
      <name val="Calibri"/>
      <charset val="1"/>
    </font>
    <font>
      <b/>
      <sz val="22"/>
      <color rgb="FF2E7D32"/>
      <name val="Calibri"/>
      <charset val="1"/>
    </font>
    <font>
      <b/>
      <sz val="22"/>
      <color rgb="FF6B3FA0"/>
      <name val="Calibri"/>
      <charset val="1"/>
    </font>
    <font>
      <b/>
      <sz val="22"/>
      <color rgb="FFB71C1C"/>
      <name val="Calibri"/>
      <charset val="1"/>
    </font>
    <font>
      <b/>
      <sz val="22"/>
      <color rgb="FF00695C"/>
      <name val="Calibri"/>
      <charset val="1"/>
    </font>
    <font>
      <i/>
      <sz val="8"/>
      <color rgb="FF424242"/>
      <name val="Calibri"/>
      <charset val="1"/>
    </font>
    <font>
      <sz val="8"/>
      <color rgb="FF9E9E9E"/>
      <name val="Calibri"/>
      <charset val="1"/>
    </font>
    <font>
      <sz val="8"/>
      <color rgb="FF424242"/>
      <name val="Calibri"/>
      <charset val="1"/>
    </font>
  </fonts>
  <fills count="29">
    <fill>
      <patternFill patternType="none"/>
    </fill>
    <fill>
      <patternFill patternType="gray125"/>
    </fill>
    <fill>
      <patternFill patternType="solid">
        <fgColor rgb="FF3D1A57"/>
        <bgColor rgb="FF1A237E"/>
      </patternFill>
    </fill>
    <fill>
      <patternFill patternType="solid">
        <fgColor rgb="FFF57F17"/>
        <bgColor rgb="FFB7791F"/>
      </patternFill>
    </fill>
    <fill>
      <patternFill patternType="solid">
        <fgColor rgb="FFFFFFFF"/>
        <bgColor rgb="FFFAFAFA"/>
      </patternFill>
    </fill>
    <fill>
      <patternFill patternType="solid">
        <fgColor rgb="FFFAFAFA"/>
        <bgColor rgb="FFF9F9F9"/>
      </patternFill>
    </fill>
    <fill>
      <patternFill patternType="solid">
        <fgColor rgb="FF6B3FA0"/>
        <bgColor rgb="FF424242"/>
      </patternFill>
    </fill>
    <fill>
      <patternFill patternType="solid">
        <fgColor rgb="FF00695C"/>
        <bgColor rgb="FF004D40"/>
      </patternFill>
    </fill>
    <fill>
      <patternFill patternType="solid">
        <fgColor rgb="FF2E7D50"/>
        <bgColor rgb="FF2E7D32"/>
      </patternFill>
    </fill>
    <fill>
      <patternFill patternType="solid">
        <fgColor rgb="FFEDE7F6"/>
        <bgColor rgb="FFE8EAF6"/>
      </patternFill>
    </fill>
    <fill>
      <patternFill patternType="solid">
        <fgColor rgb="FFC62828"/>
        <bgColor rgb="FFB71C1C"/>
      </patternFill>
    </fill>
    <fill>
      <patternFill patternType="solid">
        <fgColor rgb="FF0277BD"/>
        <bgColor rgb="FF1565C0"/>
      </patternFill>
    </fill>
    <fill>
      <patternFill patternType="solid">
        <fgColor rgb="FF558B2F"/>
        <bgColor rgb="FF2E7D32"/>
      </patternFill>
    </fill>
    <fill>
      <patternFill patternType="solid">
        <fgColor rgb="FFE0E0E0"/>
        <bgColor rgb="FFD9D9D9"/>
      </patternFill>
    </fill>
    <fill>
      <patternFill patternType="solid">
        <fgColor rgb="FFE8EAF6"/>
        <bgColor rgb="FFEDE7F6"/>
      </patternFill>
    </fill>
    <fill>
      <patternFill patternType="solid">
        <fgColor rgb="FFFCE4EC"/>
        <bgColor rgb="FFFFEBEE"/>
      </patternFill>
    </fill>
    <fill>
      <patternFill patternType="solid">
        <fgColor rgb="FFE0F2F1"/>
        <bgColor rgb="FFE3F2FD"/>
      </patternFill>
    </fill>
    <fill>
      <patternFill patternType="solid">
        <fgColor rgb="FFFFF3E0"/>
        <bgColor rgb="FFFFF8E1"/>
      </patternFill>
    </fill>
    <fill>
      <patternFill patternType="solid">
        <fgColor rgb="FF1A237E"/>
        <bgColor rgb="FF3D1A57"/>
      </patternFill>
    </fill>
    <fill>
      <patternFill patternType="solid">
        <fgColor rgb="FF880E4F"/>
        <bgColor rgb="FF800080"/>
      </patternFill>
    </fill>
    <fill>
      <patternFill patternType="solid">
        <fgColor rgb="FF004D40"/>
        <bgColor rgb="FF00695C"/>
      </patternFill>
    </fill>
    <fill>
      <patternFill patternType="solid">
        <fgColor rgb="FFE65100"/>
        <bgColor rgb="FFF57F17"/>
      </patternFill>
    </fill>
    <fill>
      <patternFill patternType="solid">
        <fgColor rgb="FFFFEBEE"/>
        <bgColor rgb="FFFCE4EC"/>
      </patternFill>
    </fill>
    <fill>
      <patternFill patternType="solid">
        <fgColor rgb="FFE8F5E9"/>
        <bgColor rgb="FFE0F2F1"/>
      </patternFill>
    </fill>
    <fill>
      <patternFill patternType="solid">
        <fgColor rgb="FFE3F2FD"/>
        <bgColor rgb="FFE0F2F1"/>
      </patternFill>
    </fill>
    <fill>
      <patternFill patternType="solid">
        <fgColor rgb="FFFFF8E1"/>
        <bgColor rgb="FFFFF3E0"/>
      </patternFill>
    </fill>
    <fill>
      <patternFill patternType="solid">
        <fgColor rgb="FFF3E5F5"/>
        <bgColor rgb="FFEDE7F6"/>
      </patternFill>
    </fill>
    <fill>
      <patternFill patternType="solid">
        <fgColor rgb="FF2E7D32"/>
        <bgColor rgb="FF2E7D50"/>
      </patternFill>
    </fill>
    <fill>
      <patternFill patternType="solid">
        <fgColor rgb="FFB71C1C"/>
        <bgColor rgb="FFC62828"/>
      </patternFill>
    </fill>
  </fills>
  <borders count="36">
    <border>
      <left/>
      <right/>
      <top/>
      <bottom/>
      <diagonal/>
    </border>
    <border>
      <left style="thick">
        <color rgb="FFF57F17"/>
      </left>
      <right/>
      <top/>
      <bottom style="thin">
        <color rgb="FFF57F17"/>
      </bottom>
      <diagonal/>
    </border>
    <border>
      <left style="thin">
        <color rgb="FF3D1A57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6B3FA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00695C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2E7D5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ck">
        <color rgb="FF6B3FA0"/>
      </left>
      <right/>
      <top/>
      <bottom/>
      <diagonal/>
    </border>
    <border>
      <left style="thin">
        <color rgb="FF3D1A57"/>
      </left>
      <right style="thin">
        <color rgb="FF3D1A57"/>
      </right>
      <top style="thin">
        <color rgb="FF3D1A57"/>
      </top>
      <bottom style="thin">
        <color rgb="FF3D1A57"/>
      </bottom>
      <diagonal/>
    </border>
    <border>
      <left style="medium">
        <color rgb="FF3D1A57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6B3FA0"/>
      </left>
      <right style="thin">
        <color rgb="FF6B3FA0"/>
      </right>
      <top style="thin">
        <color rgb="FF6B3FA0"/>
      </top>
      <bottom style="thin">
        <color rgb="FF6B3FA0"/>
      </bottom>
      <diagonal/>
    </border>
    <border>
      <left style="medium">
        <color rgb="FF6B3FA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2E7D50"/>
      </left>
      <right style="thin">
        <color rgb="FF2E7D50"/>
      </right>
      <top style="thin">
        <color rgb="FF2E7D50"/>
      </top>
      <bottom style="thin">
        <color rgb="FF2E7D50"/>
      </bottom>
      <diagonal/>
    </border>
    <border>
      <left style="medium">
        <color rgb="FF2E7D5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00695C"/>
      </left>
      <right style="thin">
        <color rgb="FF00695C"/>
      </right>
      <top style="thin">
        <color rgb="FF00695C"/>
      </top>
      <bottom style="thin">
        <color rgb="FF00695C"/>
      </bottom>
      <diagonal/>
    </border>
    <border>
      <left style="medium">
        <color rgb="FF00695C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F57F17"/>
      </left>
      <right style="thin">
        <color rgb="FFF57F17"/>
      </right>
      <top style="thin">
        <color rgb="FFF57F17"/>
      </top>
      <bottom style="thin">
        <color rgb="FFF57F17"/>
      </bottom>
      <diagonal/>
    </border>
    <border>
      <left style="medium">
        <color rgb="FFF57F17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C62828"/>
      </left>
      <right style="thin">
        <color rgb="FFC62828"/>
      </right>
      <top style="thin">
        <color rgb="FFC62828"/>
      </top>
      <bottom style="thin">
        <color rgb="FFC62828"/>
      </bottom>
      <diagonal/>
    </border>
    <border>
      <left style="medium">
        <color rgb="FFC62828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0277BD"/>
      </left>
      <right style="thin">
        <color rgb="FF0277BD"/>
      </right>
      <top style="thin">
        <color rgb="FF0277BD"/>
      </top>
      <bottom style="thin">
        <color rgb="FF0277BD"/>
      </bottom>
      <diagonal/>
    </border>
    <border>
      <left style="medium">
        <color rgb="FF0277BD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558B2F"/>
      </left>
      <right style="thin">
        <color rgb="FF558B2F"/>
      </right>
      <top style="thin">
        <color rgb="FF558B2F"/>
      </top>
      <bottom style="thin">
        <color rgb="FF558B2F"/>
      </bottom>
      <diagonal/>
    </border>
    <border>
      <left style="medium">
        <color rgb="FF558B2F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ck">
        <color rgb="FFF57F17"/>
      </left>
      <right/>
      <top/>
      <bottom/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 style="thin">
        <color rgb="FF1A237E"/>
      </left>
      <right style="thin">
        <color rgb="FF1A237E"/>
      </right>
      <top style="thin">
        <color rgb="FF1A237E"/>
      </top>
      <bottom style="thin">
        <color rgb="FF1A237E"/>
      </bottom>
      <diagonal/>
    </border>
    <border>
      <left style="thin">
        <color rgb="FF880E4F"/>
      </left>
      <right style="thin">
        <color rgb="FF880E4F"/>
      </right>
      <top style="thin">
        <color rgb="FF880E4F"/>
      </top>
      <bottom style="thin">
        <color rgb="FF880E4F"/>
      </bottom>
      <diagonal/>
    </border>
    <border>
      <left style="thin">
        <color rgb="FF004D40"/>
      </left>
      <right style="thin">
        <color rgb="FF004D40"/>
      </right>
      <top style="thin">
        <color rgb="FF004D40"/>
      </top>
      <bottom style="thin">
        <color rgb="FF004D40"/>
      </bottom>
      <diagonal/>
    </border>
    <border>
      <left style="thin">
        <color rgb="FFE65100"/>
      </left>
      <right style="thin">
        <color rgb="FFE65100"/>
      </right>
      <top style="thin">
        <color rgb="FFE65100"/>
      </top>
      <bottom style="thin">
        <color rgb="FFE65100"/>
      </bottom>
      <diagonal/>
    </border>
    <border>
      <left style="thin">
        <color rgb="FF3D1A57"/>
      </left>
      <right/>
      <top style="thin">
        <color rgb="FF3D1A57"/>
      </top>
      <bottom style="thin">
        <color rgb="FF3D1A57"/>
      </bottom>
      <diagonal/>
    </border>
    <border>
      <left/>
      <right/>
      <top style="thick">
        <color rgb="FFF57F17"/>
      </top>
      <bottom/>
      <diagonal/>
    </border>
    <border>
      <left style="medium">
        <color rgb="FF1A237E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rgb="FF880E4F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rgb="FF004D4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medium">
        <color rgb="FFE6510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5" fillId="17" borderId="25" xfId="0" applyFont="1" applyFill="1" applyBorder="1" applyAlignment="1">
      <alignment horizontal="left" vertical="center" wrapText="1" indent="1"/>
    </xf>
    <xf numFmtId="0" fontId="5" fillId="16" borderId="25" xfId="0" applyFont="1" applyFill="1" applyBorder="1" applyAlignment="1">
      <alignment horizontal="left" vertical="center" wrapText="1" indent="1"/>
    </xf>
    <xf numFmtId="0" fontId="5" fillId="15" borderId="25" xfId="0" applyFont="1" applyFill="1" applyBorder="1" applyAlignment="1">
      <alignment horizontal="left" vertical="center" wrapText="1" indent="1"/>
    </xf>
    <xf numFmtId="0" fontId="5" fillId="14" borderId="25" xfId="0" applyFont="1" applyFill="1" applyBorder="1" applyAlignment="1">
      <alignment horizontal="left" vertical="center" wrapText="1" indent="1"/>
    </xf>
    <xf numFmtId="0" fontId="16" fillId="2" borderId="24" xfId="0" applyFont="1" applyFill="1" applyBorder="1" applyAlignment="1">
      <alignment horizontal="left" vertical="center" indent="1"/>
    </xf>
    <xf numFmtId="0" fontId="9" fillId="9" borderId="7" xfId="0" applyFont="1" applyFill="1" applyBorder="1" applyAlignment="1">
      <alignment horizontal="left" vertical="center" wrapText="1" indent="2"/>
    </xf>
    <xf numFmtId="0" fontId="3" fillId="8" borderId="1" xfId="0" applyFont="1" applyFill="1" applyBorder="1" applyAlignment="1">
      <alignment horizontal="left" vertical="center" indent="1"/>
    </xf>
    <xf numFmtId="0" fontId="3" fillId="7" borderId="1" xfId="0" applyFont="1" applyFill="1" applyBorder="1" applyAlignment="1">
      <alignment horizontal="left" vertical="center" indent="1"/>
    </xf>
    <xf numFmtId="0" fontId="3" fillId="6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0" fillId="3" borderId="0" xfId="0" applyFill="1"/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4" borderId="2" xfId="0" applyFont="1" applyFill="1" applyBorder="1" applyAlignment="1">
      <alignment horizontal="left" vertical="center" wrapText="1" indent="1"/>
    </xf>
    <xf numFmtId="0" fontId="5" fillId="4" borderId="3" xfId="0" applyFont="1" applyFill="1" applyBorder="1" applyAlignment="1">
      <alignment horizontal="left" vertical="center" wrapText="1" indent="1"/>
    </xf>
    <xf numFmtId="0" fontId="4" fillId="5" borderId="2" xfId="0" applyFont="1" applyFill="1" applyBorder="1" applyAlignment="1">
      <alignment horizontal="left" vertical="center" wrapText="1" indent="1"/>
    </xf>
    <xf numFmtId="0" fontId="5" fillId="5" borderId="3" xfId="0" applyFont="1" applyFill="1" applyBorder="1" applyAlignment="1">
      <alignment horizontal="left" vertical="center" wrapText="1" indent="1"/>
    </xf>
    <xf numFmtId="0" fontId="6" fillId="4" borderId="4" xfId="0" applyFont="1" applyFill="1" applyBorder="1" applyAlignment="1">
      <alignment horizontal="left" vertical="center" wrapText="1" indent="1"/>
    </xf>
    <xf numFmtId="0" fontId="6" fillId="5" borderId="4" xfId="0" applyFont="1" applyFill="1" applyBorder="1" applyAlignment="1">
      <alignment horizontal="left" vertical="center" wrapText="1" indent="1"/>
    </xf>
    <xf numFmtId="0" fontId="7" fillId="4" borderId="5" xfId="0" applyFont="1" applyFill="1" applyBorder="1" applyAlignment="1">
      <alignment horizontal="left" vertical="center" wrapText="1" indent="1"/>
    </xf>
    <xf numFmtId="0" fontId="7" fillId="5" borderId="5" xfId="0" applyFont="1" applyFill="1" applyBorder="1" applyAlignment="1">
      <alignment horizontal="left" vertical="center" wrapText="1" indent="1"/>
    </xf>
    <xf numFmtId="0" fontId="8" fillId="4" borderId="6" xfId="0" applyFont="1" applyFill="1" applyBorder="1" applyAlignment="1">
      <alignment horizontal="left" vertical="center" wrapText="1" indent="1"/>
    </xf>
    <xf numFmtId="0" fontId="8" fillId="5" borderId="6" xfId="0" applyFont="1" applyFill="1" applyBorder="1" applyAlignment="1">
      <alignment horizontal="left" vertical="center" wrapText="1" indent="1"/>
    </xf>
    <xf numFmtId="0" fontId="10" fillId="2" borderId="0" xfId="0" applyFont="1" applyFill="1" applyAlignment="1">
      <alignment horizontal="left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left" vertical="center" indent="1"/>
    </xf>
    <xf numFmtId="0" fontId="13" fillId="4" borderId="3" xfId="0" applyFont="1" applyFill="1" applyBorder="1" applyAlignment="1">
      <alignment horizontal="left" vertical="center" indent="1"/>
    </xf>
    <xf numFmtId="0" fontId="11" fillId="2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indent="1"/>
    </xf>
    <xf numFmtId="0" fontId="0" fillId="2" borderId="3" xfId="0" applyFill="1" applyBorder="1"/>
    <xf numFmtId="0" fontId="10" fillId="6" borderId="0" xfId="0" applyFont="1" applyFill="1" applyAlignment="1">
      <alignment horizontal="left" vertical="center"/>
    </xf>
    <xf numFmtId="0" fontId="11" fillId="6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left" vertical="center" indent="1"/>
    </xf>
    <xf numFmtId="0" fontId="13" fillId="5" borderId="3" xfId="0" applyFont="1" applyFill="1" applyBorder="1" applyAlignment="1">
      <alignment horizontal="left" vertical="center" indent="1"/>
    </xf>
    <xf numFmtId="0" fontId="11" fillId="6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left" vertical="center" indent="1"/>
    </xf>
    <xf numFmtId="0" fontId="0" fillId="6" borderId="3" xfId="0" applyFill="1" applyBorder="1"/>
    <xf numFmtId="0" fontId="10" fillId="8" borderId="0" xfId="0" applyFont="1" applyFill="1" applyAlignment="1">
      <alignment horizontal="left" vertical="center"/>
    </xf>
    <xf numFmtId="0" fontId="11" fillId="8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left" vertical="center" indent="1"/>
    </xf>
    <xf numFmtId="0" fontId="11" fillId="8" borderId="3" xfId="0" applyFont="1" applyFill="1" applyBorder="1" applyAlignment="1">
      <alignment horizontal="center" vertical="center"/>
    </xf>
    <xf numFmtId="0" fontId="0" fillId="8" borderId="3" xfId="0" applyFill="1" applyBorder="1"/>
    <xf numFmtId="0" fontId="10" fillId="7" borderId="0" xfId="0" applyFont="1" applyFill="1" applyAlignment="1">
      <alignment horizontal="left" vertical="center"/>
    </xf>
    <xf numFmtId="0" fontId="11" fillId="7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left" vertical="center" indent="1"/>
    </xf>
    <xf numFmtId="0" fontId="11" fillId="7" borderId="3" xfId="0" applyFont="1" applyFill="1" applyBorder="1" applyAlignment="1">
      <alignment horizontal="center" vertical="center"/>
    </xf>
    <xf numFmtId="0" fontId="0" fillId="7" borderId="3" xfId="0" applyFill="1" applyBorder="1"/>
    <xf numFmtId="0" fontId="10" fillId="3" borderId="0" xfId="0" applyFont="1" applyFill="1" applyAlignment="1">
      <alignment horizontal="left" vertical="center"/>
    </xf>
    <xf numFmtId="0" fontId="11" fillId="3" borderId="16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left" vertical="center" indent="1"/>
    </xf>
    <xf numFmtId="0" fontId="11" fillId="3" borderId="3" xfId="0" applyFont="1" applyFill="1" applyBorder="1" applyAlignment="1">
      <alignment horizontal="center" vertical="center"/>
    </xf>
    <xf numFmtId="0" fontId="0" fillId="3" borderId="3" xfId="0" applyFill="1" applyBorder="1"/>
    <xf numFmtId="0" fontId="10" fillId="10" borderId="0" xfId="0" applyFont="1" applyFill="1" applyAlignment="1">
      <alignment horizontal="left" vertical="center"/>
    </xf>
    <xf numFmtId="0" fontId="11" fillId="10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left" vertical="center" indent="1"/>
    </xf>
    <xf numFmtId="0" fontId="11" fillId="10" borderId="3" xfId="0" applyFont="1" applyFill="1" applyBorder="1" applyAlignment="1">
      <alignment horizontal="center" vertical="center"/>
    </xf>
    <xf numFmtId="0" fontId="0" fillId="10" borderId="3" xfId="0" applyFill="1" applyBorder="1"/>
    <xf numFmtId="0" fontId="10" fillId="11" borderId="0" xfId="0" applyFont="1" applyFill="1" applyAlignment="1">
      <alignment horizontal="left" vertical="center"/>
    </xf>
    <xf numFmtId="0" fontId="11" fillId="11" borderId="20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left" vertical="center" indent="1"/>
    </xf>
    <xf numFmtId="0" fontId="11" fillId="11" borderId="3" xfId="0" applyFont="1" applyFill="1" applyBorder="1" applyAlignment="1">
      <alignment horizontal="center" vertical="center"/>
    </xf>
    <xf numFmtId="0" fontId="0" fillId="11" borderId="3" xfId="0" applyFill="1" applyBorder="1"/>
    <xf numFmtId="0" fontId="10" fillId="12" borderId="0" xfId="0" applyFont="1" applyFill="1" applyAlignment="1">
      <alignment horizontal="left" vertical="center"/>
    </xf>
    <xf numFmtId="0" fontId="11" fillId="12" borderId="22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left" vertical="center" indent="1"/>
    </xf>
    <xf numFmtId="0" fontId="11" fillId="12" borderId="3" xfId="0" applyFont="1" applyFill="1" applyBorder="1" applyAlignment="1">
      <alignment horizontal="center" vertical="center"/>
    </xf>
    <xf numFmtId="0" fontId="0" fillId="12" borderId="3" xfId="0" applyFill="1" applyBorder="1"/>
    <xf numFmtId="0" fontId="10" fillId="13" borderId="0" xfId="0" applyFont="1" applyFill="1" applyAlignment="1">
      <alignment horizontal="left" vertical="center"/>
    </xf>
    <xf numFmtId="0" fontId="14" fillId="13" borderId="3" xfId="0" applyFont="1" applyFill="1" applyBorder="1" applyAlignment="1">
      <alignment horizontal="center" vertical="center"/>
    </xf>
    <xf numFmtId="0" fontId="15" fillId="9" borderId="3" xfId="0" applyFont="1" applyFill="1" applyBorder="1"/>
    <xf numFmtId="0" fontId="15" fillId="4" borderId="3" xfId="0" applyFont="1" applyFill="1" applyBorder="1"/>
    <xf numFmtId="0" fontId="17" fillId="14" borderId="3" xfId="0" applyFont="1" applyFill="1" applyBorder="1" applyAlignment="1">
      <alignment horizontal="center" vertical="center"/>
    </xf>
    <xf numFmtId="0" fontId="18" fillId="14" borderId="3" xfId="0" applyFont="1" applyFill="1" applyBorder="1" applyAlignment="1">
      <alignment horizontal="left" vertical="center" indent="1"/>
    </xf>
    <xf numFmtId="0" fontId="19" fillId="15" borderId="3" xfId="0" applyFont="1" applyFill="1" applyBorder="1" applyAlignment="1">
      <alignment horizontal="center" vertical="center"/>
    </xf>
    <xf numFmtId="0" fontId="20" fillId="15" borderId="3" xfId="0" applyFont="1" applyFill="1" applyBorder="1" applyAlignment="1">
      <alignment horizontal="left" vertical="center" indent="1"/>
    </xf>
    <xf numFmtId="0" fontId="21" fillId="16" borderId="3" xfId="0" applyFont="1" applyFill="1" applyBorder="1" applyAlignment="1">
      <alignment horizontal="center" vertical="center"/>
    </xf>
    <xf numFmtId="0" fontId="22" fillId="16" borderId="3" xfId="0" applyFont="1" applyFill="1" applyBorder="1" applyAlignment="1">
      <alignment horizontal="left" vertical="center" indent="1"/>
    </xf>
    <xf numFmtId="0" fontId="23" fillId="17" borderId="3" xfId="0" applyFont="1" applyFill="1" applyBorder="1" applyAlignment="1">
      <alignment horizontal="center" vertical="center"/>
    </xf>
    <xf numFmtId="0" fontId="24" fillId="17" borderId="3" xfId="0" applyFont="1" applyFill="1" applyBorder="1" applyAlignment="1">
      <alignment horizontal="left" vertical="center" indent="1"/>
    </xf>
    <xf numFmtId="0" fontId="25" fillId="5" borderId="3" xfId="0" applyFont="1" applyFill="1" applyBorder="1" applyAlignment="1">
      <alignment horizontal="center" vertical="center"/>
    </xf>
    <xf numFmtId="0" fontId="26" fillId="5" borderId="3" xfId="0" applyFont="1" applyFill="1" applyBorder="1" applyAlignment="1">
      <alignment horizontal="left" vertical="center" indent="1"/>
    </xf>
    <xf numFmtId="0" fontId="27" fillId="18" borderId="26" xfId="0" applyFont="1" applyFill="1" applyBorder="1" applyAlignment="1">
      <alignment horizontal="center" vertical="center" wrapText="1"/>
    </xf>
    <xf numFmtId="0" fontId="27" fillId="19" borderId="27" xfId="0" applyFont="1" applyFill="1" applyBorder="1" applyAlignment="1">
      <alignment horizontal="center" vertical="center" wrapText="1"/>
    </xf>
    <xf numFmtId="0" fontId="27" fillId="20" borderId="28" xfId="0" applyFont="1" applyFill="1" applyBorder="1" applyAlignment="1">
      <alignment horizontal="center" vertical="center" wrapText="1"/>
    </xf>
    <xf numFmtId="0" fontId="27" fillId="21" borderId="29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8" borderId="12" xfId="0" applyFont="1" applyFill="1" applyBorder="1" applyAlignment="1">
      <alignment horizontal="center" vertical="center" wrapText="1"/>
    </xf>
    <xf numFmtId="0" fontId="27" fillId="10" borderId="18" xfId="0" applyFont="1" applyFill="1" applyBorder="1" applyAlignment="1">
      <alignment horizontal="center" vertical="center" wrapText="1"/>
    </xf>
    <xf numFmtId="0" fontId="27" fillId="11" borderId="20" xfId="0" applyFont="1" applyFill="1" applyBorder="1" applyAlignment="1">
      <alignment horizontal="center" vertical="center" wrapText="1"/>
    </xf>
    <xf numFmtId="0" fontId="27" fillId="6" borderId="8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 indent="1"/>
    </xf>
    <xf numFmtId="0" fontId="29" fillId="22" borderId="3" xfId="0" applyFont="1" applyFill="1" applyBorder="1" applyAlignment="1">
      <alignment horizontal="center" vertical="center"/>
    </xf>
    <xf numFmtId="0" fontId="30" fillId="23" borderId="3" xfId="0" applyFont="1" applyFill="1" applyBorder="1" applyAlignment="1">
      <alignment horizontal="center" vertical="center"/>
    </xf>
    <xf numFmtId="0" fontId="31" fillId="15" borderId="3" xfId="0" applyFont="1" applyFill="1" applyBorder="1" applyAlignment="1">
      <alignment horizontal="center" vertical="center"/>
    </xf>
    <xf numFmtId="0" fontId="32" fillId="16" borderId="3" xfId="0" applyFont="1" applyFill="1" applyBorder="1" applyAlignment="1">
      <alignment horizontal="center" vertical="center"/>
    </xf>
    <xf numFmtId="0" fontId="33" fillId="14" borderId="3" xfId="0" applyFont="1" applyFill="1" applyBorder="1" applyAlignment="1">
      <alignment horizontal="center" vertical="center"/>
    </xf>
    <xf numFmtId="0" fontId="34" fillId="5" borderId="3" xfId="0" applyFont="1" applyFill="1" applyBorder="1" applyAlignment="1">
      <alignment horizontal="center" vertical="center"/>
    </xf>
    <xf numFmtId="0" fontId="35" fillId="17" borderId="3" xfId="0" applyFont="1" applyFill="1" applyBorder="1" applyAlignment="1">
      <alignment horizontal="center" vertical="center"/>
    </xf>
    <xf numFmtId="0" fontId="36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 indent="1"/>
    </xf>
    <xf numFmtId="0" fontId="37" fillId="9" borderId="3" xfId="0" applyFont="1" applyFill="1" applyBorder="1" applyAlignment="1">
      <alignment horizontal="center" vertical="center"/>
    </xf>
    <xf numFmtId="0" fontId="38" fillId="24" borderId="3" xfId="0" applyFont="1" applyFill="1" applyBorder="1" applyAlignment="1">
      <alignment horizontal="center" vertical="center" wrapText="1"/>
    </xf>
    <xf numFmtId="0" fontId="39" fillId="5" borderId="3" xfId="0" applyFont="1" applyFill="1" applyBorder="1" applyAlignment="1">
      <alignment horizontal="center" vertical="center"/>
    </xf>
    <xf numFmtId="0" fontId="40" fillId="17" borderId="3" xfId="0" applyFont="1" applyFill="1" applyBorder="1" applyAlignment="1">
      <alignment horizontal="center" vertical="center"/>
    </xf>
    <xf numFmtId="0" fontId="41" fillId="16" borderId="3" xfId="0" applyFont="1" applyFill="1" applyBorder="1" applyAlignment="1">
      <alignment horizontal="center" vertical="center" wrapText="1"/>
    </xf>
    <xf numFmtId="0" fontId="30" fillId="23" borderId="3" xfId="0" applyFont="1" applyFill="1" applyBorder="1" applyAlignment="1">
      <alignment horizontal="center" vertical="center" wrapText="1"/>
    </xf>
    <xf numFmtId="0" fontId="42" fillId="25" borderId="3" xfId="0" applyFont="1" applyFill="1" applyBorder="1" applyAlignment="1">
      <alignment horizontal="center" vertical="center" wrapText="1"/>
    </xf>
    <xf numFmtId="0" fontId="43" fillId="15" borderId="3" xfId="0" applyFont="1" applyFill="1" applyBorder="1" applyAlignment="1">
      <alignment horizontal="center" vertical="center" wrapText="1"/>
    </xf>
    <xf numFmtId="0" fontId="37" fillId="26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0" fillId="2" borderId="8" xfId="0" applyFill="1" applyBorder="1"/>
    <xf numFmtId="0" fontId="10" fillId="9" borderId="3" xfId="0" applyFont="1" applyFill="1" applyBorder="1" applyAlignment="1">
      <alignment horizontal="left" vertical="center"/>
    </xf>
    <xf numFmtId="0" fontId="44" fillId="9" borderId="3" xfId="0" applyFont="1" applyFill="1" applyBorder="1" applyAlignment="1">
      <alignment horizontal="center" vertical="center"/>
    </xf>
    <xf numFmtId="0" fontId="0" fillId="9" borderId="3" xfId="0" applyFill="1" applyBorder="1"/>
    <xf numFmtId="0" fontId="11" fillId="18" borderId="32" xfId="0" applyFont="1" applyFill="1" applyBorder="1" applyAlignment="1">
      <alignment horizontal="left" vertical="center" indent="1"/>
    </xf>
    <xf numFmtId="0" fontId="50" fillId="4" borderId="3" xfId="0" applyFont="1" applyFill="1" applyBorder="1" applyAlignment="1">
      <alignment horizontal="left" vertical="center" indent="1"/>
    </xf>
    <xf numFmtId="0" fontId="18" fillId="14" borderId="3" xfId="0" applyFont="1" applyFill="1" applyBorder="1" applyAlignment="1">
      <alignment horizontal="center" vertical="center"/>
    </xf>
    <xf numFmtId="0" fontId="20" fillId="15" borderId="3" xfId="0" applyFont="1" applyFill="1" applyBorder="1" applyAlignment="1">
      <alignment horizontal="center" vertical="center"/>
    </xf>
    <xf numFmtId="0" fontId="22" fillId="16" borderId="3" xfId="0" applyFont="1" applyFill="1" applyBorder="1" applyAlignment="1">
      <alignment horizontal="center" vertical="center"/>
    </xf>
    <xf numFmtId="0" fontId="24" fillId="17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9" fontId="44" fillId="9" borderId="3" xfId="0" applyNumberFormat="1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 wrapText="1"/>
    </xf>
    <xf numFmtId="0" fontId="11" fillId="19" borderId="33" xfId="0" applyFont="1" applyFill="1" applyBorder="1" applyAlignment="1">
      <alignment horizontal="left" vertical="center" indent="1"/>
    </xf>
    <xf numFmtId="0" fontId="50" fillId="9" borderId="3" xfId="0" applyFont="1" applyFill="1" applyBorder="1" applyAlignment="1">
      <alignment horizontal="left" vertical="center" indent="1"/>
    </xf>
    <xf numFmtId="0" fontId="10" fillId="9" borderId="3" xfId="0" applyFont="1" applyFill="1" applyBorder="1" applyAlignment="1">
      <alignment horizontal="center" vertical="center"/>
    </xf>
    <xf numFmtId="0" fontId="36" fillId="9" borderId="3" xfId="0" applyFont="1" applyFill="1" applyBorder="1" applyAlignment="1">
      <alignment horizontal="center" vertical="center" wrapText="1"/>
    </xf>
    <xf numFmtId="0" fontId="11" fillId="20" borderId="34" xfId="0" applyFont="1" applyFill="1" applyBorder="1" applyAlignment="1">
      <alignment horizontal="left" vertical="center" indent="1"/>
    </xf>
    <xf numFmtId="0" fontId="11" fillId="21" borderId="35" xfId="0" applyFont="1" applyFill="1" applyBorder="1" applyAlignment="1">
      <alignment horizontal="left" vertical="center" indent="1"/>
    </xf>
    <xf numFmtId="0" fontId="11" fillId="2" borderId="9" xfId="0" applyFont="1" applyFill="1" applyBorder="1" applyAlignment="1">
      <alignment horizontal="left" vertical="center" indent="1"/>
    </xf>
    <xf numFmtId="0" fontId="11" fillId="8" borderId="13" xfId="0" applyFont="1" applyFill="1" applyBorder="1" applyAlignment="1">
      <alignment horizontal="left" vertical="center" indent="1"/>
    </xf>
    <xf numFmtId="0" fontId="11" fillId="10" borderId="19" xfId="0" applyFont="1" applyFill="1" applyBorder="1" applyAlignment="1">
      <alignment horizontal="left" vertical="center" indent="1"/>
    </xf>
    <xf numFmtId="0" fontId="11" fillId="11" borderId="21" xfId="0" applyFont="1" applyFill="1" applyBorder="1" applyAlignment="1">
      <alignment horizontal="left" vertical="center" indent="1"/>
    </xf>
    <xf numFmtId="0" fontId="16" fillId="2" borderId="8" xfId="0" applyFont="1" applyFill="1" applyBorder="1" applyAlignment="1">
      <alignment horizontal="center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1" fillId="0" borderId="0" xfId="0" applyFont="1"/>
    <xf numFmtId="0" fontId="52" fillId="0" borderId="0" xfId="0" applyFont="1"/>
    <xf numFmtId="0" fontId="5" fillId="5" borderId="25" xfId="0" applyFont="1" applyFill="1" applyBorder="1" applyAlignment="1">
      <alignment horizontal="left" vertical="center" wrapText="1" indent="1"/>
    </xf>
    <xf numFmtId="0" fontId="11" fillId="2" borderId="8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right" vertical="center" indent="1"/>
    </xf>
    <xf numFmtId="0" fontId="4" fillId="9" borderId="25" xfId="0" applyFont="1" applyFill="1" applyBorder="1" applyAlignment="1">
      <alignment horizontal="right" vertical="center" indent="1"/>
    </xf>
    <xf numFmtId="0" fontId="16" fillId="2" borderId="1" xfId="0" applyFont="1" applyFill="1" applyBorder="1" applyAlignment="1">
      <alignment horizontal="left" vertical="center" indent="1"/>
    </xf>
    <xf numFmtId="0" fontId="27" fillId="2" borderId="31" xfId="0" applyFont="1" applyFill="1" applyBorder="1" applyAlignment="1">
      <alignment horizontal="center" vertical="center" wrapText="1"/>
    </xf>
    <xf numFmtId="0" fontId="27" fillId="27" borderId="31" xfId="0" applyFont="1" applyFill="1" applyBorder="1" applyAlignment="1">
      <alignment horizontal="center" vertical="center" wrapText="1"/>
    </xf>
    <xf numFmtId="0" fontId="27" fillId="6" borderId="31" xfId="0" applyFont="1" applyFill="1" applyBorder="1" applyAlignment="1">
      <alignment horizontal="center" vertical="center" wrapText="1"/>
    </xf>
    <xf numFmtId="0" fontId="27" fillId="28" borderId="31" xfId="0" applyFont="1" applyFill="1" applyBorder="1" applyAlignment="1">
      <alignment horizontal="center" vertical="center" wrapText="1"/>
    </xf>
    <xf numFmtId="0" fontId="27" fillId="7" borderId="31" xfId="0" applyFont="1" applyFill="1" applyBorder="1" applyAlignment="1">
      <alignment horizontal="center" vertical="center" wrapText="1"/>
    </xf>
    <xf numFmtId="3" fontId="45" fillId="9" borderId="25" xfId="0" applyNumberFormat="1" applyFont="1" applyFill="1" applyBorder="1" applyAlignment="1">
      <alignment horizontal="center" vertical="center"/>
    </xf>
    <xf numFmtId="3" fontId="46" fillId="9" borderId="25" xfId="0" applyNumberFormat="1" applyFont="1" applyFill="1" applyBorder="1" applyAlignment="1">
      <alignment horizontal="center" vertical="center"/>
    </xf>
    <xf numFmtId="3" fontId="47" fillId="9" borderId="25" xfId="0" applyNumberFormat="1" applyFont="1" applyFill="1" applyBorder="1" applyAlignment="1">
      <alignment horizontal="center" vertical="center"/>
    </xf>
    <xf numFmtId="3" fontId="48" fillId="9" borderId="25" xfId="0" applyNumberFormat="1" applyFont="1" applyFill="1" applyBorder="1" applyAlignment="1">
      <alignment horizontal="center" vertical="center"/>
    </xf>
    <xf numFmtId="9" fontId="49" fillId="9" borderId="25" xfId="0" applyNumberFormat="1" applyFont="1" applyFill="1" applyBorder="1" applyAlignment="1">
      <alignment horizontal="center" vertical="center"/>
    </xf>
    <xf numFmtId="0" fontId="0" fillId="27" borderId="0" xfId="0" applyFill="1"/>
    <xf numFmtId="0" fontId="0" fillId="6" borderId="0" xfId="0" applyFill="1"/>
    <xf numFmtId="0" fontId="0" fillId="28" borderId="0" xfId="0" applyFill="1"/>
    <xf numFmtId="0" fontId="0" fillId="7" borderId="0" xfId="0" applyFill="1"/>
    <xf numFmtId="0" fontId="16" fillId="2" borderId="30" xfId="0" applyFont="1" applyFill="1" applyBorder="1" applyAlignment="1">
      <alignment horizontal="right" vertical="center" indent="1"/>
    </xf>
  </cellXfs>
  <cellStyles count="1">
    <cellStyle name="Standard" xfId="0" builtinId="0"/>
  </cellStyles>
  <dxfs count="19">
    <dxf>
      <font>
        <b/>
        <color rgb="FF2E7D32"/>
        <name val="Calibri"/>
        <charset val="1"/>
      </font>
      <fill>
        <patternFill>
          <bgColor rgb="FFE8F5E9"/>
        </patternFill>
      </fill>
    </dxf>
    <dxf>
      <font>
        <b/>
        <color rgb="FFE65100"/>
        <name val="Calibri"/>
        <charset val="1"/>
      </font>
      <fill>
        <patternFill>
          <bgColor rgb="FFFFF3E0"/>
        </patternFill>
      </fill>
    </dxf>
    <dxf>
      <font>
        <b/>
        <color rgb="FFB71C1C"/>
        <name val="Calibri"/>
        <charset val="1"/>
      </font>
      <fill>
        <patternFill>
          <bgColor rgb="FFFFEBEE"/>
        </patternFill>
      </fill>
    </dxf>
    <dxf>
      <font>
        <b/>
        <sz val="22"/>
        <color rgb="FF2E7D32"/>
        <name val="Calibri"/>
        <charset val="1"/>
      </font>
      <fill>
        <patternFill>
          <bgColor rgb="FFE8F5E9"/>
        </patternFill>
      </fill>
    </dxf>
    <dxf>
      <font>
        <b/>
        <sz val="22"/>
        <color rgb="FFB71C1C"/>
        <name val="Calibri"/>
        <charset val="1"/>
      </font>
      <fill>
        <patternFill>
          <bgColor rgb="FFFFEBEE"/>
        </patternFill>
      </fill>
    </dxf>
    <dxf>
      <font>
        <b/>
        <color rgb="FFB71C1C"/>
        <name val="Calibri"/>
        <charset val="1"/>
      </font>
      <fill>
        <patternFill>
          <bgColor rgb="FFFFEBEE"/>
        </patternFill>
      </fill>
    </dxf>
    <dxf>
      <font>
        <b/>
        <color rgb="FFE65100"/>
        <name val="Calibri"/>
        <charset val="1"/>
      </font>
      <fill>
        <patternFill>
          <bgColor rgb="FFFFF3E0"/>
        </patternFill>
      </fill>
    </dxf>
    <dxf>
      <font>
        <b/>
        <color rgb="FF2E7D32"/>
        <name val="Calibri"/>
        <charset val="1"/>
      </font>
      <fill>
        <patternFill>
          <bgColor rgb="FFE8F5E9"/>
        </patternFill>
      </fill>
    </dxf>
    <dxf>
      <font>
        <b/>
        <sz val="11"/>
        <color rgb="FFE65100"/>
        <name val="Calibri"/>
        <charset val="1"/>
      </font>
      <fill>
        <patternFill>
          <bgColor rgb="FFFFF3E0"/>
        </patternFill>
      </fill>
    </dxf>
    <dxf>
      <font>
        <b/>
        <sz val="11"/>
        <color rgb="FF004D40"/>
        <name val="Calibri"/>
        <charset val="1"/>
      </font>
      <fill>
        <patternFill>
          <bgColor rgb="FFE0F2F1"/>
        </patternFill>
      </fill>
    </dxf>
    <dxf>
      <font>
        <b/>
        <sz val="11"/>
        <color rgb="FF880E4F"/>
        <name val="Calibri"/>
        <charset val="1"/>
      </font>
      <fill>
        <patternFill>
          <bgColor rgb="FFFCE4EC"/>
        </patternFill>
      </fill>
    </dxf>
    <dxf>
      <font>
        <b/>
        <sz val="11"/>
        <color rgb="FF1A237E"/>
        <name val="Calibri"/>
        <charset val="1"/>
      </font>
      <fill>
        <patternFill>
          <bgColor rgb="FFE8EAF6"/>
        </patternFill>
      </fill>
    </dxf>
    <dxf>
      <font>
        <b/>
        <color rgb="FFB71C1C"/>
        <name val="Calibri"/>
        <charset val="1"/>
      </font>
      <fill>
        <patternFill>
          <bgColor rgb="FFFFEBEE"/>
        </patternFill>
      </fill>
    </dxf>
    <dxf>
      <font>
        <b/>
        <color rgb="FFF57F17"/>
        <name val="Calibri"/>
        <charset val="1"/>
      </font>
      <fill>
        <patternFill>
          <bgColor rgb="FFFFF8E1"/>
        </patternFill>
      </fill>
    </dxf>
    <dxf>
      <font>
        <b/>
        <color rgb="FF6B3FA0"/>
        <name val="Calibri"/>
        <charset val="1"/>
      </font>
      <fill>
        <patternFill>
          <bgColor rgb="FFEDE7F6"/>
        </patternFill>
      </fill>
    </dxf>
    <dxf>
      <font>
        <b/>
        <color rgb="FF2E7D32"/>
        <name val="Calibri"/>
        <charset val="1"/>
      </font>
      <fill>
        <patternFill>
          <bgColor rgb="FFE8F5E9"/>
        </patternFill>
      </fill>
    </dxf>
    <dxf>
      <font>
        <b/>
        <color rgb="FF2E7D32"/>
        <name val="Calibri"/>
        <charset val="1"/>
      </font>
      <fill>
        <patternFill>
          <bgColor rgb="FFE8F5E9"/>
        </patternFill>
      </fill>
    </dxf>
    <dxf>
      <font>
        <b/>
        <color rgb="FFE65100"/>
        <name val="Calibri"/>
        <charset val="1"/>
      </font>
      <fill>
        <patternFill>
          <bgColor rgb="FFFFF3E0"/>
        </patternFill>
      </fill>
    </dxf>
    <dxf>
      <font>
        <b/>
        <color rgb="FFB71C1C"/>
        <name val="Calibri"/>
        <charset val="1"/>
      </font>
      <fill>
        <patternFill>
          <bgColor rgb="FFFFEBE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EBEE"/>
      <rgbColor rgb="FFFF00FF"/>
      <rgbColor rgb="FF00FFFF"/>
      <rgbColor rgb="FF800000"/>
      <rgbColor rgb="FF2E7D32"/>
      <rgbColor rgb="FF000080"/>
      <rgbColor rgb="FF558B2F"/>
      <rgbColor rgb="FF880E4F"/>
      <rgbColor rgb="FF00695C"/>
      <rgbColor rgb="FFE0E0E0"/>
      <rgbColor rgb="FF878787"/>
      <rgbColor rgb="FFEDE7F6"/>
      <rgbColor rgb="FF6B3FA0"/>
      <rgbColor rgb="FFFFF8E1"/>
      <rgbColor rgb="FFE0F2F1"/>
      <rgbColor rgb="FF660066"/>
      <rgbColor rgb="FFB7791F"/>
      <rgbColor rgb="FF1565C0"/>
      <rgbColor rgb="FFD9D9D9"/>
      <rgbColor rgb="FF000080"/>
      <rgbColor rgb="FFFF00FF"/>
      <rgbColor rgb="FFF9F9F9"/>
      <rgbColor rgb="FF00FFFF"/>
      <rgbColor rgb="FF800080"/>
      <rgbColor rgb="FF800000"/>
      <rgbColor rgb="FF0277BD"/>
      <rgbColor rgb="FF0000FF"/>
      <rgbColor rgb="FF00CCFF"/>
      <rgbColor rgb="FFE3F2FD"/>
      <rgbColor rgb="FFE8F5E9"/>
      <rgbColor rgb="FFFFF3E0"/>
      <rgbColor rgb="FFE8EAF6"/>
      <rgbColor rgb="FFF3E5F5"/>
      <rgbColor rgb="FFCE93D8"/>
      <rgbColor rgb="FFFCE4EC"/>
      <rgbColor rgb="FF3366FF"/>
      <rgbColor rgb="FF33CCCC"/>
      <rgbColor rgb="FF99CC00"/>
      <rgbColor rgb="FFFAFAFA"/>
      <rgbColor rgb="FFF57F17"/>
      <rgbColor rgb="FFE65100"/>
      <rgbColor rgb="FF4F81BD"/>
      <rgbColor rgb="FF9E9E9E"/>
      <rgbColor rgb="FF1A237E"/>
      <rgbColor rgb="FF2E7D50"/>
      <rgbColor rgb="FF004D40"/>
      <rgbColor rgb="FF212121"/>
      <rgbColor rgb="FFB71C1C"/>
      <rgbColor rgb="FFC62828"/>
      <rgbColor rgb="FF3D1A57"/>
      <rgbColor rgb="FF4242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Charge R+A par acteur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Tâches R+A</c:v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BORD'!$C$27:$C$34</c:f>
              <c:strCache>
                <c:ptCount val="8"/>
                <c:pt idx="0">
                  <c:v>Sophie Martin</c:v>
                </c:pt>
                <c:pt idx="1">
                  <c:v>Thomas Bernard</c:v>
                </c:pt>
                <c:pt idx="2">
                  <c:v>Julie Leclerc</c:v>
                </c:pt>
                <c:pt idx="3">
                  <c:v>Marc Dupont</c:v>
                </c:pt>
                <c:pt idx="4">
                  <c:v>Camille Roux</c:v>
                </c:pt>
                <c:pt idx="5">
                  <c:v>Nicolas Moreau</c:v>
                </c:pt>
                <c:pt idx="6">
                  <c:v>Isabelle Petit</c:v>
                </c:pt>
                <c:pt idx="7">
                  <c:v>Julien Leroy</c:v>
                </c:pt>
              </c:strCache>
            </c:strRef>
          </c:cat>
          <c:val>
            <c:numRef>
              <c:f>'TABLEAU DE BORD'!$D$27:$D$34</c:f>
              <c:numCache>
                <c:formatCode>General</c:formatCode>
                <c:ptCount val="8"/>
                <c:pt idx="0">
                  <c:v>15</c:v>
                </c:pt>
                <c:pt idx="1">
                  <c:v>8</c:v>
                </c:pt>
                <c:pt idx="2">
                  <c:v>3</c:v>
                </c:pt>
                <c:pt idx="3">
                  <c:v>6</c:v>
                </c:pt>
                <c:pt idx="4">
                  <c:v>1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FF-4764-945B-061B4C133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205846"/>
        <c:axId val="70597133"/>
      </c:barChart>
      <c:catAx>
        <c:axId val="5520584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0597133"/>
        <c:crosses val="autoZero"/>
        <c:auto val="1"/>
        <c:lblAlgn val="ctr"/>
        <c:lblOffset val="100"/>
        <c:noMultiLvlLbl val="0"/>
      </c:catAx>
      <c:valAx>
        <c:axId val="70597133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Nb tâches R ou 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520584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26</xdr:row>
      <xdr:rowOff>0</xdr:rowOff>
    </xdr:from>
    <xdr:to>
      <xdr:col>15</xdr:col>
      <xdr:colOff>44640</xdr:colOff>
      <xdr:row>47</xdr:row>
      <xdr:rowOff>147240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D1A57"/>
  </sheetPr>
  <dimension ref="A1:J28"/>
  <sheetViews>
    <sheetView showGridLines="0"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K34" sqref="K34"/>
    </sheetView>
  </sheetViews>
  <sheetFormatPr baseColWidth="10" defaultColWidth="8.7109375" defaultRowHeight="15" x14ac:dyDescent="0.25"/>
  <cols>
    <col min="1" max="1" width="2" customWidth="1"/>
    <col min="2" max="2" width="4" customWidth="1"/>
    <col min="3" max="3" width="26" customWidth="1"/>
    <col min="4" max="5" width="24" customWidth="1"/>
    <col min="6" max="6" width="22" customWidth="1"/>
    <col min="7" max="9" width="8" customWidth="1"/>
    <col min="10" max="10" width="2" customWidth="1"/>
  </cols>
  <sheetData>
    <row r="1" spans="1:10" ht="4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ht="39.75" customHeight="1" x14ac:dyDescent="0.25">
      <c r="A2" s="13" t="s">
        <v>220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" customHeight="1" x14ac:dyDescent="0.25">
      <c r="A3" s="12" t="s">
        <v>40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ht="12" customHeight="1" x14ac:dyDescent="0.25"/>
    <row r="6" spans="1:10" ht="15.75" customHeight="1" x14ac:dyDescent="0.25">
      <c r="B6" s="6" t="s">
        <v>41</v>
      </c>
      <c r="C6" s="6"/>
      <c r="D6" s="6"/>
      <c r="E6" s="6"/>
      <c r="F6" s="6"/>
      <c r="G6" s="6"/>
      <c r="H6" s="6"/>
      <c r="I6" s="6"/>
    </row>
    <row r="7" spans="1:10" ht="6" customHeight="1" x14ac:dyDescent="0.25"/>
    <row r="8" spans="1:10" ht="30" customHeight="1" x14ac:dyDescent="0.25">
      <c r="B8" s="25"/>
      <c r="C8" s="26" t="s">
        <v>42</v>
      </c>
      <c r="D8" s="26" t="s">
        <v>43</v>
      </c>
      <c r="E8" s="26" t="s">
        <v>44</v>
      </c>
      <c r="F8" s="26" t="s">
        <v>45</v>
      </c>
      <c r="G8" s="26" t="s">
        <v>46</v>
      </c>
      <c r="H8" s="26" t="s">
        <v>47</v>
      </c>
      <c r="I8" s="26" t="s">
        <v>48</v>
      </c>
    </row>
    <row r="9" spans="1:10" ht="24" customHeight="1" x14ac:dyDescent="0.25">
      <c r="B9" s="25"/>
      <c r="C9" s="27" t="s">
        <v>49</v>
      </c>
      <c r="D9" s="28" t="s">
        <v>50</v>
      </c>
      <c r="E9" s="29" t="s">
        <v>51</v>
      </c>
      <c r="F9" s="29" t="s">
        <v>52</v>
      </c>
      <c r="G9" s="30" t="s">
        <v>53</v>
      </c>
      <c r="H9" s="31" t="s">
        <v>54</v>
      </c>
      <c r="I9" s="32"/>
    </row>
    <row r="10" spans="1:10" ht="24" customHeight="1" x14ac:dyDescent="0.25">
      <c r="B10" s="33"/>
      <c r="C10" s="34" t="s">
        <v>55</v>
      </c>
      <c r="D10" s="35" t="s">
        <v>56</v>
      </c>
      <c r="E10" s="36" t="s">
        <v>57</v>
      </c>
      <c r="F10" s="36" t="s">
        <v>58</v>
      </c>
      <c r="G10" s="37" t="s">
        <v>59</v>
      </c>
      <c r="H10" s="38" t="s">
        <v>60</v>
      </c>
      <c r="I10" s="39"/>
    </row>
    <row r="11" spans="1:10" ht="24" customHeight="1" x14ac:dyDescent="0.25">
      <c r="B11" s="40"/>
      <c r="C11" s="41" t="s">
        <v>61</v>
      </c>
      <c r="D11" s="42" t="s">
        <v>62</v>
      </c>
      <c r="E11" s="29" t="s">
        <v>63</v>
      </c>
      <c r="F11" s="29" t="s">
        <v>64</v>
      </c>
      <c r="G11" s="43" t="s">
        <v>65</v>
      </c>
      <c r="H11" s="31" t="s">
        <v>66</v>
      </c>
      <c r="I11" s="44"/>
    </row>
    <row r="12" spans="1:10" ht="24" customHeight="1" x14ac:dyDescent="0.25">
      <c r="B12" s="45"/>
      <c r="C12" s="46" t="s">
        <v>67</v>
      </c>
      <c r="D12" s="47" t="s">
        <v>68</v>
      </c>
      <c r="E12" s="36" t="s">
        <v>69</v>
      </c>
      <c r="F12" s="36" t="s">
        <v>70</v>
      </c>
      <c r="G12" s="48" t="s">
        <v>71</v>
      </c>
      <c r="H12" s="38" t="s">
        <v>72</v>
      </c>
      <c r="I12" s="49"/>
    </row>
    <row r="13" spans="1:10" ht="24" customHeight="1" x14ac:dyDescent="0.25">
      <c r="B13" s="50"/>
      <c r="C13" s="51" t="s">
        <v>73</v>
      </c>
      <c r="D13" s="52" t="s">
        <v>74</v>
      </c>
      <c r="E13" s="29" t="s">
        <v>75</v>
      </c>
      <c r="F13" s="29" t="s">
        <v>76</v>
      </c>
      <c r="G13" s="53" t="s">
        <v>77</v>
      </c>
      <c r="H13" s="31" t="s">
        <v>78</v>
      </c>
      <c r="I13" s="54"/>
    </row>
    <row r="14" spans="1:10" ht="24" customHeight="1" x14ac:dyDescent="0.25">
      <c r="B14" s="55"/>
      <c r="C14" s="56" t="s">
        <v>79</v>
      </c>
      <c r="D14" s="57" t="s">
        <v>80</v>
      </c>
      <c r="E14" s="36" t="s">
        <v>81</v>
      </c>
      <c r="F14" s="36" t="s">
        <v>82</v>
      </c>
      <c r="G14" s="58" t="s">
        <v>83</v>
      </c>
      <c r="H14" s="38" t="s">
        <v>84</v>
      </c>
      <c r="I14" s="59"/>
    </row>
    <row r="15" spans="1:10" ht="24" customHeight="1" x14ac:dyDescent="0.25">
      <c r="B15" s="60"/>
      <c r="C15" s="61" t="s">
        <v>85</v>
      </c>
      <c r="D15" s="62" t="s">
        <v>86</v>
      </c>
      <c r="E15" s="29" t="s">
        <v>87</v>
      </c>
      <c r="F15" s="29" t="s">
        <v>88</v>
      </c>
      <c r="G15" s="63" t="s">
        <v>89</v>
      </c>
      <c r="H15" s="31" t="s">
        <v>90</v>
      </c>
      <c r="I15" s="64"/>
    </row>
    <row r="16" spans="1:10" ht="24" customHeight="1" x14ac:dyDescent="0.25">
      <c r="B16" s="65"/>
      <c r="C16" s="66" t="s">
        <v>91</v>
      </c>
      <c r="D16" s="67" t="s">
        <v>92</v>
      </c>
      <c r="E16" s="36" t="s">
        <v>93</v>
      </c>
      <c r="F16" s="36" t="s">
        <v>94</v>
      </c>
      <c r="G16" s="68" t="s">
        <v>65</v>
      </c>
      <c r="H16" s="38" t="s">
        <v>95</v>
      </c>
      <c r="I16" s="69"/>
    </row>
    <row r="17" spans="1:10" ht="24" customHeight="1" x14ac:dyDescent="0.25">
      <c r="B17" s="70"/>
      <c r="C17" s="71" t="s">
        <v>96</v>
      </c>
      <c r="D17" s="72"/>
      <c r="E17" s="72"/>
      <c r="F17" s="72"/>
      <c r="G17" s="72"/>
      <c r="H17" s="72"/>
      <c r="I17" s="72"/>
    </row>
    <row r="18" spans="1:10" ht="24" customHeight="1" x14ac:dyDescent="0.25">
      <c r="B18" s="70"/>
      <c r="C18" s="71" t="s">
        <v>97</v>
      </c>
      <c r="D18" s="73"/>
      <c r="E18" s="73"/>
      <c r="F18" s="73"/>
      <c r="G18" s="73"/>
      <c r="H18" s="73"/>
      <c r="I18" s="73"/>
    </row>
    <row r="19" spans="1:10" ht="24" customHeight="1" x14ac:dyDescent="0.25">
      <c r="B19" s="70"/>
      <c r="C19" s="71" t="s">
        <v>98</v>
      </c>
      <c r="D19" s="72"/>
      <c r="E19" s="72"/>
      <c r="F19" s="72"/>
      <c r="G19" s="72"/>
      <c r="H19" s="72"/>
      <c r="I19" s="72"/>
    </row>
    <row r="20" spans="1:10" ht="24" customHeight="1" x14ac:dyDescent="0.25">
      <c r="B20" s="70"/>
      <c r="C20" s="71" t="s">
        <v>99</v>
      </c>
      <c r="D20" s="73"/>
      <c r="E20" s="73"/>
      <c r="F20" s="73"/>
      <c r="G20" s="73"/>
      <c r="H20" s="73"/>
      <c r="I20" s="73"/>
    </row>
    <row r="21" spans="1:10" ht="6" customHeight="1" x14ac:dyDescent="0.25"/>
    <row r="22" spans="1:10" ht="24" customHeight="1" x14ac:dyDescent="0.25">
      <c r="B22" s="5" t="s">
        <v>100</v>
      </c>
      <c r="C22" s="5"/>
      <c r="D22" s="5"/>
      <c r="E22" s="5"/>
      <c r="F22" s="5"/>
      <c r="G22" s="5"/>
      <c r="H22" s="5"/>
      <c r="I22" s="5"/>
    </row>
    <row r="23" spans="1:10" ht="21.75" customHeight="1" x14ac:dyDescent="0.25">
      <c r="C23" s="74" t="s">
        <v>101</v>
      </c>
      <c r="D23" s="75" t="s">
        <v>102</v>
      </c>
      <c r="E23" s="4" t="s">
        <v>103</v>
      </c>
      <c r="F23" s="4"/>
      <c r="G23" s="4"/>
      <c r="H23" s="4"/>
      <c r="I23" s="4"/>
    </row>
    <row r="24" spans="1:10" ht="21.75" customHeight="1" x14ac:dyDescent="0.25">
      <c r="C24" s="76" t="s">
        <v>104</v>
      </c>
      <c r="D24" s="77" t="s">
        <v>105</v>
      </c>
      <c r="E24" s="3" t="s">
        <v>106</v>
      </c>
      <c r="F24" s="3"/>
      <c r="G24" s="3"/>
      <c r="H24" s="3"/>
      <c r="I24" s="3"/>
    </row>
    <row r="25" spans="1:10" ht="21.75" customHeight="1" x14ac:dyDescent="0.25">
      <c r="C25" s="78" t="s">
        <v>107</v>
      </c>
      <c r="D25" s="79" t="s">
        <v>108</v>
      </c>
      <c r="E25" s="2" t="s">
        <v>109</v>
      </c>
      <c r="F25" s="2"/>
      <c r="G25" s="2"/>
      <c r="H25" s="2"/>
      <c r="I25" s="2"/>
    </row>
    <row r="26" spans="1:10" ht="21.75" customHeight="1" x14ac:dyDescent="0.25">
      <c r="C26" s="80" t="s">
        <v>110</v>
      </c>
      <c r="D26" s="81" t="s">
        <v>111</v>
      </c>
      <c r="E26" s="1" t="s">
        <v>112</v>
      </c>
      <c r="F26" s="1"/>
      <c r="G26" s="1"/>
      <c r="H26" s="1"/>
      <c r="I26" s="1"/>
    </row>
    <row r="27" spans="1:10" ht="21.75" customHeight="1" x14ac:dyDescent="0.25">
      <c r="C27" s="82"/>
      <c r="D27" s="83" t="s">
        <v>113</v>
      </c>
      <c r="E27" s="146" t="s">
        <v>114</v>
      </c>
      <c r="F27" s="146"/>
      <c r="G27" s="146"/>
      <c r="H27" s="146"/>
      <c r="I27" s="146"/>
    </row>
    <row r="28" spans="1:10" ht="4.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</row>
  </sheetData>
  <mergeCells count="12">
    <mergeCell ref="E27:I27"/>
    <mergeCell ref="A28:J28"/>
    <mergeCell ref="B22:I22"/>
    <mergeCell ref="E23:I23"/>
    <mergeCell ref="E24:I24"/>
    <mergeCell ref="E25:I25"/>
    <mergeCell ref="E26:I26"/>
    <mergeCell ref="A1:J1"/>
    <mergeCell ref="A2:J2"/>
    <mergeCell ref="A3:J3"/>
    <mergeCell ref="A4:J4"/>
    <mergeCell ref="B6:I6"/>
  </mergeCells>
  <dataValidations count="1">
    <dataValidation type="list" sqref="F9:F29" xr:uid="{00000000-0002-0000-0100-000000000000}">
      <formula1>"Direction Projet,DSI,Product Management,DSI — Développement,Design &amp; Expérience,Qualité &amp; Tests,Direction Commerciale,Marketing &amp; Comm.,RH,Finance,Autre"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D1A57"/>
  </sheetPr>
  <dimension ref="A1:Q33"/>
  <sheetViews>
    <sheetView showGridLines="0"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baseColWidth="10" defaultColWidth="8.7109375" defaultRowHeight="15" x14ac:dyDescent="0.25"/>
  <cols>
    <col min="1" max="1" width="1.5703125" customWidth="1"/>
    <col min="2" max="2" width="7" customWidth="1"/>
    <col min="3" max="3" width="14" customWidth="1"/>
    <col min="4" max="4" width="38" customWidth="1"/>
    <col min="5" max="5" width="10" customWidth="1"/>
    <col min="6" max="6" width="12" customWidth="1"/>
    <col min="7" max="14" width="11" customWidth="1"/>
    <col min="15" max="15" width="13" customWidth="1"/>
    <col min="16" max="16" width="10" customWidth="1"/>
    <col min="17" max="17" width="1.5703125" customWidth="1"/>
  </cols>
  <sheetData>
    <row r="1" spans="1:17" ht="4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39.75" customHeight="1" x14ac:dyDescent="0.25">
      <c r="A2" s="13" t="s">
        <v>115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8" customHeight="1" x14ac:dyDescent="0.25">
      <c r="A3" s="12" t="s">
        <v>116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4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2" customHeight="1" x14ac:dyDescent="0.25"/>
    <row r="6" spans="1:17" ht="13.5" customHeight="1" x14ac:dyDescent="0.25">
      <c r="B6" s="6" t="s">
        <v>117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7" ht="4.5" customHeight="1" x14ac:dyDescent="0.25"/>
    <row r="8" spans="1:17" ht="21.75" customHeight="1" x14ac:dyDescent="0.25">
      <c r="B8" s="147" t="s">
        <v>118</v>
      </c>
      <c r="C8" s="147"/>
      <c r="D8" s="147"/>
      <c r="E8" s="147"/>
      <c r="F8" s="147"/>
      <c r="G8" s="84" t="s">
        <v>51</v>
      </c>
      <c r="H8" s="85" t="s">
        <v>57</v>
      </c>
      <c r="I8" s="86" t="s">
        <v>63</v>
      </c>
      <c r="J8" s="87" t="s">
        <v>69</v>
      </c>
      <c r="K8" s="88" t="s">
        <v>75</v>
      </c>
      <c r="L8" s="89" t="s">
        <v>81</v>
      </c>
      <c r="M8" s="90" t="s">
        <v>87</v>
      </c>
      <c r="N8" s="91" t="s">
        <v>93</v>
      </c>
      <c r="O8" s="88" t="s">
        <v>119</v>
      </c>
      <c r="P8" s="92" t="s">
        <v>120</v>
      </c>
    </row>
    <row r="9" spans="1:17" ht="27.75" customHeight="1" x14ac:dyDescent="0.25">
      <c r="B9" s="27" t="s">
        <v>121</v>
      </c>
      <c r="C9" s="27" t="s">
        <v>122</v>
      </c>
      <c r="D9" s="27" t="s">
        <v>123</v>
      </c>
      <c r="E9" s="27" t="s">
        <v>124</v>
      </c>
      <c r="F9" s="27" t="s">
        <v>125</v>
      </c>
      <c r="G9" s="84" t="s">
        <v>126</v>
      </c>
      <c r="H9" s="85" t="s">
        <v>127</v>
      </c>
      <c r="I9" s="86" t="s">
        <v>128</v>
      </c>
      <c r="J9" s="87" t="s">
        <v>129</v>
      </c>
      <c r="K9" s="88" t="s">
        <v>130</v>
      </c>
      <c r="L9" s="89" t="s">
        <v>131</v>
      </c>
      <c r="M9" s="90" t="s">
        <v>132</v>
      </c>
      <c r="N9" s="91" t="s">
        <v>133</v>
      </c>
      <c r="O9" s="88" t="s">
        <v>134</v>
      </c>
      <c r="P9" s="93" t="s">
        <v>135</v>
      </c>
    </row>
    <row r="10" spans="1:17" ht="24" customHeight="1" x14ac:dyDescent="0.25">
      <c r="B10" s="94" t="s">
        <v>136</v>
      </c>
      <c r="C10" s="95" t="s">
        <v>137</v>
      </c>
      <c r="D10" s="96" t="s">
        <v>138</v>
      </c>
      <c r="E10" s="97" t="s">
        <v>139</v>
      </c>
      <c r="F10" s="98" t="s">
        <v>140</v>
      </c>
      <c r="G10" s="99" t="s">
        <v>104</v>
      </c>
      <c r="H10" s="100" t="s">
        <v>107</v>
      </c>
      <c r="I10" s="101" t="s">
        <v>101</v>
      </c>
      <c r="J10" s="102"/>
      <c r="K10" s="102"/>
      <c r="L10" s="102"/>
      <c r="M10" s="100" t="s">
        <v>107</v>
      </c>
      <c r="N10" s="103" t="s">
        <v>110</v>
      </c>
      <c r="O10" s="104" t="str">
        <f t="shared" ref="O10:O29" si="0">IF(COUNTIF(G10:N10,"A")=1,"✅ OK",IF(COUNTIF(G10:N10,"A")=0,"⚠ Manque A","❌ A en double"))</f>
        <v>✅ OK</v>
      </c>
      <c r="P10" s="104">
        <f t="shared" ref="P10:P29" si="1">COUNTIF(G10:N10,"R")</f>
        <v>1</v>
      </c>
    </row>
    <row r="11" spans="1:17" ht="24" customHeight="1" x14ac:dyDescent="0.25">
      <c r="B11" s="94" t="s">
        <v>141</v>
      </c>
      <c r="C11" s="95" t="s">
        <v>137</v>
      </c>
      <c r="D11" s="105" t="s">
        <v>142</v>
      </c>
      <c r="E11" s="97" t="s">
        <v>139</v>
      </c>
      <c r="F11" s="98" t="s">
        <v>140</v>
      </c>
      <c r="G11" s="99" t="s">
        <v>104</v>
      </c>
      <c r="H11" s="101" t="s">
        <v>101</v>
      </c>
      <c r="I11" s="100" t="s">
        <v>107</v>
      </c>
      <c r="J11" s="103" t="s">
        <v>110</v>
      </c>
      <c r="K11" s="103" t="s">
        <v>110</v>
      </c>
      <c r="L11" s="103" t="s">
        <v>110</v>
      </c>
      <c r="M11" s="100" t="s">
        <v>107</v>
      </c>
      <c r="N11" s="103" t="s">
        <v>110</v>
      </c>
      <c r="O11" s="104" t="str">
        <f t="shared" si="0"/>
        <v>✅ OK</v>
      </c>
      <c r="P11" s="104">
        <f t="shared" si="1"/>
        <v>1</v>
      </c>
    </row>
    <row r="12" spans="1:17" ht="24" customHeight="1" x14ac:dyDescent="0.25">
      <c r="B12" s="94" t="s">
        <v>143</v>
      </c>
      <c r="C12" s="95" t="s">
        <v>137</v>
      </c>
      <c r="D12" s="96" t="s">
        <v>144</v>
      </c>
      <c r="E12" s="97" t="s">
        <v>139</v>
      </c>
      <c r="F12" s="106" t="s">
        <v>145</v>
      </c>
      <c r="G12" s="99" t="s">
        <v>104</v>
      </c>
      <c r="H12" s="101" t="s">
        <v>101</v>
      </c>
      <c r="I12" s="100" t="s">
        <v>107</v>
      </c>
      <c r="J12" s="103" t="s">
        <v>110</v>
      </c>
      <c r="K12" s="103" t="s">
        <v>110</v>
      </c>
      <c r="L12" s="103" t="s">
        <v>110</v>
      </c>
      <c r="M12" s="100" t="s">
        <v>107</v>
      </c>
      <c r="N12" s="103" t="s">
        <v>110</v>
      </c>
      <c r="O12" s="104" t="str">
        <f t="shared" si="0"/>
        <v>✅ OK</v>
      </c>
      <c r="P12" s="104">
        <f t="shared" si="1"/>
        <v>1</v>
      </c>
    </row>
    <row r="13" spans="1:17" ht="24" customHeight="1" x14ac:dyDescent="0.25">
      <c r="B13" s="94" t="s">
        <v>146</v>
      </c>
      <c r="C13" s="107" t="s">
        <v>147</v>
      </c>
      <c r="D13" s="105" t="s">
        <v>148</v>
      </c>
      <c r="E13" s="97" t="s">
        <v>139</v>
      </c>
      <c r="F13" s="106" t="s">
        <v>145</v>
      </c>
      <c r="G13" s="99" t="s">
        <v>104</v>
      </c>
      <c r="H13" s="100" t="s">
        <v>107</v>
      </c>
      <c r="I13" s="101" t="s">
        <v>101</v>
      </c>
      <c r="J13" s="103" t="s">
        <v>110</v>
      </c>
      <c r="K13" s="100" t="s">
        <v>107</v>
      </c>
      <c r="L13" s="103" t="s">
        <v>110</v>
      </c>
      <c r="M13" s="100" t="s">
        <v>107</v>
      </c>
      <c r="N13" s="103" t="s">
        <v>110</v>
      </c>
      <c r="O13" s="104" t="str">
        <f t="shared" si="0"/>
        <v>✅ OK</v>
      </c>
      <c r="P13" s="104">
        <f t="shared" si="1"/>
        <v>1</v>
      </c>
    </row>
    <row r="14" spans="1:17" ht="24" customHeight="1" x14ac:dyDescent="0.25">
      <c r="B14" s="94" t="s">
        <v>149</v>
      </c>
      <c r="C14" s="107" t="s">
        <v>147</v>
      </c>
      <c r="D14" s="96" t="s">
        <v>150</v>
      </c>
      <c r="E14" s="97" t="s">
        <v>139</v>
      </c>
      <c r="F14" s="108" t="s">
        <v>151</v>
      </c>
      <c r="G14" s="99" t="s">
        <v>104</v>
      </c>
      <c r="H14" s="101" t="s">
        <v>101</v>
      </c>
      <c r="I14" s="100" t="s">
        <v>107</v>
      </c>
      <c r="J14" s="100" t="s">
        <v>107</v>
      </c>
      <c r="K14" s="103" t="s">
        <v>110</v>
      </c>
      <c r="L14" s="100" t="s">
        <v>107</v>
      </c>
      <c r="M14" s="100" t="s">
        <v>107</v>
      </c>
      <c r="N14" s="103" t="s">
        <v>110</v>
      </c>
      <c r="O14" s="104" t="str">
        <f t="shared" si="0"/>
        <v>✅ OK</v>
      </c>
      <c r="P14" s="104">
        <f t="shared" si="1"/>
        <v>1</v>
      </c>
    </row>
    <row r="15" spans="1:17" ht="24" customHeight="1" x14ac:dyDescent="0.25">
      <c r="B15" s="94" t="s">
        <v>152</v>
      </c>
      <c r="C15" s="107" t="s">
        <v>147</v>
      </c>
      <c r="D15" s="105" t="s">
        <v>153</v>
      </c>
      <c r="E15" s="109" t="s">
        <v>154</v>
      </c>
      <c r="F15" s="108" t="s">
        <v>151</v>
      </c>
      <c r="G15" s="99" t="s">
        <v>104</v>
      </c>
      <c r="H15" s="100" t="s">
        <v>107</v>
      </c>
      <c r="I15" s="101" t="s">
        <v>101</v>
      </c>
      <c r="J15" s="103" t="s">
        <v>110</v>
      </c>
      <c r="K15" s="103" t="s">
        <v>110</v>
      </c>
      <c r="L15" s="103" t="s">
        <v>110</v>
      </c>
      <c r="M15" s="100" t="s">
        <v>107</v>
      </c>
      <c r="N15" s="103" t="s">
        <v>110</v>
      </c>
      <c r="O15" s="104" t="str">
        <f t="shared" si="0"/>
        <v>✅ OK</v>
      </c>
      <c r="P15" s="104">
        <f t="shared" si="1"/>
        <v>1</v>
      </c>
    </row>
    <row r="16" spans="1:17" ht="24" customHeight="1" x14ac:dyDescent="0.25">
      <c r="B16" s="94" t="s">
        <v>155</v>
      </c>
      <c r="C16" s="110" t="s">
        <v>156</v>
      </c>
      <c r="D16" s="96" t="s">
        <v>157</v>
      </c>
      <c r="E16" s="97" t="s">
        <v>139</v>
      </c>
      <c r="F16" s="108" t="s">
        <v>151</v>
      </c>
      <c r="G16" s="99" t="s">
        <v>104</v>
      </c>
      <c r="H16" s="100" t="s">
        <v>107</v>
      </c>
      <c r="I16" s="100" t="s">
        <v>107</v>
      </c>
      <c r="J16" s="103" t="s">
        <v>110</v>
      </c>
      <c r="K16" s="101" t="s">
        <v>101</v>
      </c>
      <c r="L16" s="103" t="s">
        <v>110</v>
      </c>
      <c r="M16" s="100" t="s">
        <v>107</v>
      </c>
      <c r="N16" s="103" t="s">
        <v>110</v>
      </c>
      <c r="O16" s="104" t="str">
        <f t="shared" si="0"/>
        <v>✅ OK</v>
      </c>
      <c r="P16" s="104">
        <f t="shared" si="1"/>
        <v>1</v>
      </c>
    </row>
    <row r="17" spans="2:16" ht="24" customHeight="1" x14ac:dyDescent="0.25">
      <c r="B17" s="94" t="s">
        <v>158</v>
      </c>
      <c r="C17" s="110" t="s">
        <v>156</v>
      </c>
      <c r="D17" s="105" t="s">
        <v>159</v>
      </c>
      <c r="E17" s="97" t="s">
        <v>139</v>
      </c>
      <c r="F17" s="108" t="s">
        <v>151</v>
      </c>
      <c r="G17" s="100" t="s">
        <v>107</v>
      </c>
      <c r="H17" s="99" t="s">
        <v>104</v>
      </c>
      <c r="I17" s="100" t="s">
        <v>107</v>
      </c>
      <c r="J17" s="101" t="s">
        <v>101</v>
      </c>
      <c r="K17" s="103" t="s">
        <v>110</v>
      </c>
      <c r="L17" s="100" t="s">
        <v>107</v>
      </c>
      <c r="M17" s="103" t="s">
        <v>110</v>
      </c>
      <c r="N17" s="103" t="s">
        <v>110</v>
      </c>
      <c r="O17" s="104" t="str">
        <f t="shared" si="0"/>
        <v>✅ OK</v>
      </c>
      <c r="P17" s="104">
        <f t="shared" si="1"/>
        <v>1</v>
      </c>
    </row>
    <row r="18" spans="2:16" ht="24" customHeight="1" x14ac:dyDescent="0.25">
      <c r="B18" s="94" t="s">
        <v>160</v>
      </c>
      <c r="C18" s="110" t="s">
        <v>156</v>
      </c>
      <c r="D18" s="96" t="s">
        <v>161</v>
      </c>
      <c r="E18" s="109" t="s">
        <v>154</v>
      </c>
      <c r="F18" s="108" t="s">
        <v>151</v>
      </c>
      <c r="G18" s="100" t="s">
        <v>107</v>
      </c>
      <c r="H18" s="99" t="s">
        <v>104</v>
      </c>
      <c r="I18" s="100" t="s">
        <v>107</v>
      </c>
      <c r="J18" s="101" t="s">
        <v>101</v>
      </c>
      <c r="K18" s="103" t="s">
        <v>110</v>
      </c>
      <c r="L18" s="100" t="s">
        <v>107</v>
      </c>
      <c r="M18" s="103" t="s">
        <v>110</v>
      </c>
      <c r="N18" s="103" t="s">
        <v>110</v>
      </c>
      <c r="O18" s="104" t="str">
        <f t="shared" si="0"/>
        <v>✅ OK</v>
      </c>
      <c r="P18" s="104">
        <f t="shared" si="1"/>
        <v>1</v>
      </c>
    </row>
    <row r="19" spans="2:16" ht="24" customHeight="1" x14ac:dyDescent="0.25">
      <c r="B19" s="94" t="s">
        <v>162</v>
      </c>
      <c r="C19" s="111" t="s">
        <v>163</v>
      </c>
      <c r="D19" s="105" t="s">
        <v>164</v>
      </c>
      <c r="E19" s="97" t="s">
        <v>139</v>
      </c>
      <c r="F19" s="108" t="s">
        <v>151</v>
      </c>
      <c r="G19" s="100" t="s">
        <v>107</v>
      </c>
      <c r="H19" s="99" t="s">
        <v>104</v>
      </c>
      <c r="I19" s="100" t="s">
        <v>107</v>
      </c>
      <c r="J19" s="101" t="s">
        <v>101</v>
      </c>
      <c r="K19" s="103" t="s">
        <v>110</v>
      </c>
      <c r="L19" s="100" t="s">
        <v>107</v>
      </c>
      <c r="M19" s="103" t="s">
        <v>110</v>
      </c>
      <c r="N19" s="103" t="s">
        <v>110</v>
      </c>
      <c r="O19" s="104" t="str">
        <f t="shared" si="0"/>
        <v>✅ OK</v>
      </c>
      <c r="P19" s="104">
        <f t="shared" si="1"/>
        <v>1</v>
      </c>
    </row>
    <row r="20" spans="2:16" ht="24" customHeight="1" x14ac:dyDescent="0.25">
      <c r="B20" s="94" t="s">
        <v>165</v>
      </c>
      <c r="C20" s="111" t="s">
        <v>163</v>
      </c>
      <c r="D20" s="96" t="s">
        <v>166</v>
      </c>
      <c r="E20" s="97" t="s">
        <v>139</v>
      </c>
      <c r="F20" s="108" t="s">
        <v>151</v>
      </c>
      <c r="G20" s="100" t="s">
        <v>107</v>
      </c>
      <c r="H20" s="99" t="s">
        <v>104</v>
      </c>
      <c r="I20" s="103" t="s">
        <v>110</v>
      </c>
      <c r="J20" s="101" t="s">
        <v>101</v>
      </c>
      <c r="K20" s="103" t="s">
        <v>110</v>
      </c>
      <c r="L20" s="100" t="s">
        <v>107</v>
      </c>
      <c r="M20" s="103" t="s">
        <v>110</v>
      </c>
      <c r="N20" s="103" t="s">
        <v>110</v>
      </c>
      <c r="O20" s="104" t="str">
        <f t="shared" si="0"/>
        <v>✅ OK</v>
      </c>
      <c r="P20" s="104">
        <f t="shared" si="1"/>
        <v>1</v>
      </c>
    </row>
    <row r="21" spans="2:16" ht="24" customHeight="1" x14ac:dyDescent="0.25">
      <c r="B21" s="94" t="s">
        <v>167</v>
      </c>
      <c r="C21" s="111" t="s">
        <v>163</v>
      </c>
      <c r="D21" s="105" t="s">
        <v>168</v>
      </c>
      <c r="E21" s="97" t="s">
        <v>139</v>
      </c>
      <c r="F21" s="108" t="s">
        <v>151</v>
      </c>
      <c r="G21" s="100" t="s">
        <v>107</v>
      </c>
      <c r="H21" s="100" t="s">
        <v>107</v>
      </c>
      <c r="I21" s="103" t="s">
        <v>110</v>
      </c>
      <c r="J21" s="101" t="s">
        <v>101</v>
      </c>
      <c r="K21" s="103" t="s">
        <v>110</v>
      </c>
      <c r="L21" s="99" t="s">
        <v>104</v>
      </c>
      <c r="M21" s="103" t="s">
        <v>110</v>
      </c>
      <c r="N21" s="103" t="s">
        <v>110</v>
      </c>
      <c r="O21" s="104" t="str">
        <f t="shared" si="0"/>
        <v>✅ OK</v>
      </c>
      <c r="P21" s="104">
        <f t="shared" si="1"/>
        <v>1</v>
      </c>
    </row>
    <row r="22" spans="2:16" ht="24" customHeight="1" x14ac:dyDescent="0.25">
      <c r="B22" s="94" t="s">
        <v>169</v>
      </c>
      <c r="C22" s="112" t="s">
        <v>170</v>
      </c>
      <c r="D22" s="96" t="s">
        <v>171</v>
      </c>
      <c r="E22" s="97" t="s">
        <v>139</v>
      </c>
      <c r="F22" s="108" t="s">
        <v>151</v>
      </c>
      <c r="G22" s="99" t="s">
        <v>104</v>
      </c>
      <c r="H22" s="100" t="s">
        <v>107</v>
      </c>
      <c r="I22" s="100" t="s">
        <v>107</v>
      </c>
      <c r="J22" s="100" t="s">
        <v>107</v>
      </c>
      <c r="K22" s="100" t="s">
        <v>107</v>
      </c>
      <c r="L22" s="101" t="s">
        <v>101</v>
      </c>
      <c r="M22" s="100" t="s">
        <v>107</v>
      </c>
      <c r="N22" s="103" t="s">
        <v>110</v>
      </c>
      <c r="O22" s="104" t="str">
        <f t="shared" si="0"/>
        <v>✅ OK</v>
      </c>
      <c r="P22" s="104">
        <f t="shared" si="1"/>
        <v>1</v>
      </c>
    </row>
    <row r="23" spans="2:16" ht="24" customHeight="1" x14ac:dyDescent="0.25">
      <c r="B23" s="94" t="s">
        <v>172</v>
      </c>
      <c r="C23" s="112" t="s">
        <v>170</v>
      </c>
      <c r="D23" s="105" t="s">
        <v>173</v>
      </c>
      <c r="E23" s="97" t="s">
        <v>139</v>
      </c>
      <c r="F23" s="108" t="s">
        <v>151</v>
      </c>
      <c r="G23" s="99" t="s">
        <v>104</v>
      </c>
      <c r="H23" s="100" t="s">
        <v>107</v>
      </c>
      <c r="I23" s="103" t="s">
        <v>110</v>
      </c>
      <c r="J23" s="101" t="s">
        <v>101</v>
      </c>
      <c r="K23" s="103" t="s">
        <v>110</v>
      </c>
      <c r="L23" s="101" t="s">
        <v>101</v>
      </c>
      <c r="M23" s="103" t="s">
        <v>110</v>
      </c>
      <c r="N23" s="103" t="s">
        <v>110</v>
      </c>
      <c r="O23" s="104" t="str">
        <f t="shared" si="0"/>
        <v>✅ OK</v>
      </c>
      <c r="P23" s="104">
        <f t="shared" si="1"/>
        <v>2</v>
      </c>
    </row>
    <row r="24" spans="2:16" ht="24" customHeight="1" x14ac:dyDescent="0.25">
      <c r="B24" s="94" t="s">
        <v>174</v>
      </c>
      <c r="C24" s="112" t="s">
        <v>170</v>
      </c>
      <c r="D24" s="96" t="s">
        <v>175</v>
      </c>
      <c r="E24" s="109" t="s">
        <v>154</v>
      </c>
      <c r="F24" s="108" t="s">
        <v>151</v>
      </c>
      <c r="G24" s="99" t="s">
        <v>104</v>
      </c>
      <c r="H24" s="103" t="s">
        <v>110</v>
      </c>
      <c r="I24" s="100" t="s">
        <v>107</v>
      </c>
      <c r="J24" s="103" t="s">
        <v>110</v>
      </c>
      <c r="K24" s="103" t="s">
        <v>110</v>
      </c>
      <c r="L24" s="101" t="s">
        <v>101</v>
      </c>
      <c r="M24" s="100" t="s">
        <v>107</v>
      </c>
      <c r="N24" s="103" t="s">
        <v>110</v>
      </c>
      <c r="O24" s="104" t="str">
        <f t="shared" si="0"/>
        <v>✅ OK</v>
      </c>
      <c r="P24" s="104">
        <f t="shared" si="1"/>
        <v>1</v>
      </c>
    </row>
    <row r="25" spans="2:16" ht="24" customHeight="1" x14ac:dyDescent="0.25">
      <c r="B25" s="94" t="s">
        <v>176</v>
      </c>
      <c r="C25" s="113" t="s">
        <v>177</v>
      </c>
      <c r="D25" s="105" t="s">
        <v>178</v>
      </c>
      <c r="E25" s="97" t="s">
        <v>139</v>
      </c>
      <c r="F25" s="108" t="s">
        <v>151</v>
      </c>
      <c r="G25" s="101" t="s">
        <v>101</v>
      </c>
      <c r="H25" s="100" t="s">
        <v>107</v>
      </c>
      <c r="I25" s="100" t="s">
        <v>107</v>
      </c>
      <c r="J25" s="100" t="s">
        <v>107</v>
      </c>
      <c r="K25" s="103" t="s">
        <v>110</v>
      </c>
      <c r="L25" s="100" t="s">
        <v>107</v>
      </c>
      <c r="M25" s="103" t="s">
        <v>110</v>
      </c>
      <c r="N25" s="99" t="s">
        <v>104</v>
      </c>
      <c r="O25" s="104" t="str">
        <f t="shared" si="0"/>
        <v>✅ OK</v>
      </c>
      <c r="P25" s="104">
        <f t="shared" si="1"/>
        <v>1</v>
      </c>
    </row>
    <row r="26" spans="2:16" ht="24" customHeight="1" x14ac:dyDescent="0.25">
      <c r="B26" s="94" t="s">
        <v>179</v>
      </c>
      <c r="C26" s="113" t="s">
        <v>177</v>
      </c>
      <c r="D26" s="96" t="s">
        <v>180</v>
      </c>
      <c r="E26" s="109" t="s">
        <v>154</v>
      </c>
      <c r="F26" s="108" t="s">
        <v>151</v>
      </c>
      <c r="G26" s="99" t="s">
        <v>104</v>
      </c>
      <c r="H26" s="103" t="s">
        <v>110</v>
      </c>
      <c r="I26" s="100" t="s">
        <v>107</v>
      </c>
      <c r="J26" s="103" t="s">
        <v>110</v>
      </c>
      <c r="K26" s="100" t="s">
        <v>107</v>
      </c>
      <c r="L26" s="103" t="s">
        <v>110</v>
      </c>
      <c r="M26" s="101" t="s">
        <v>101</v>
      </c>
      <c r="N26" s="100" t="s">
        <v>107</v>
      </c>
      <c r="O26" s="104" t="str">
        <f t="shared" si="0"/>
        <v>✅ OK</v>
      </c>
      <c r="P26" s="104">
        <f t="shared" si="1"/>
        <v>1</v>
      </c>
    </row>
    <row r="27" spans="2:16" ht="24" customHeight="1" x14ac:dyDescent="0.25">
      <c r="B27" s="94" t="s">
        <v>181</v>
      </c>
      <c r="C27" s="113" t="s">
        <v>177</v>
      </c>
      <c r="D27" s="105" t="s">
        <v>182</v>
      </c>
      <c r="E27" s="97" t="s">
        <v>139</v>
      </c>
      <c r="F27" s="108" t="s">
        <v>151</v>
      </c>
      <c r="G27" s="101" t="s">
        <v>101</v>
      </c>
      <c r="H27" s="99" t="s">
        <v>104</v>
      </c>
      <c r="I27" s="103" t="s">
        <v>110</v>
      </c>
      <c r="J27" s="100" t="s">
        <v>107</v>
      </c>
      <c r="K27" s="103" t="s">
        <v>110</v>
      </c>
      <c r="L27" s="100" t="s">
        <v>107</v>
      </c>
      <c r="M27" s="103" t="s">
        <v>110</v>
      </c>
      <c r="N27" s="100" t="s">
        <v>107</v>
      </c>
      <c r="O27" s="104" t="str">
        <f t="shared" si="0"/>
        <v>✅ OK</v>
      </c>
      <c r="P27" s="104">
        <f t="shared" si="1"/>
        <v>1</v>
      </c>
    </row>
    <row r="28" spans="2:16" ht="24" customHeight="1" x14ac:dyDescent="0.25">
      <c r="B28" s="94" t="s">
        <v>183</v>
      </c>
      <c r="C28" s="114" t="s">
        <v>184</v>
      </c>
      <c r="D28" s="96" t="s">
        <v>185</v>
      </c>
      <c r="E28" s="109" t="s">
        <v>154</v>
      </c>
      <c r="F28" s="108" t="s">
        <v>151</v>
      </c>
      <c r="G28" s="99" t="s">
        <v>104</v>
      </c>
      <c r="H28" s="100" t="s">
        <v>107</v>
      </c>
      <c r="I28" s="100" t="s">
        <v>107</v>
      </c>
      <c r="J28" s="100" t="s">
        <v>107</v>
      </c>
      <c r="K28" s="103" t="s">
        <v>110</v>
      </c>
      <c r="L28" s="103" t="s">
        <v>110</v>
      </c>
      <c r="M28" s="100" t="s">
        <v>107</v>
      </c>
      <c r="N28" s="103" t="s">
        <v>110</v>
      </c>
      <c r="O28" s="104" t="str">
        <f t="shared" si="0"/>
        <v>✅ OK</v>
      </c>
      <c r="P28" s="104">
        <f t="shared" si="1"/>
        <v>0</v>
      </c>
    </row>
    <row r="29" spans="2:16" ht="24" customHeight="1" x14ac:dyDescent="0.25">
      <c r="B29" s="94" t="s">
        <v>186</v>
      </c>
      <c r="C29" s="114" t="s">
        <v>184</v>
      </c>
      <c r="D29" s="105" t="s">
        <v>187</v>
      </c>
      <c r="E29" s="98" t="s">
        <v>188</v>
      </c>
      <c r="F29" s="108" t="s">
        <v>151</v>
      </c>
      <c r="G29" s="101" t="s">
        <v>101</v>
      </c>
      <c r="H29" s="100" t="s">
        <v>107</v>
      </c>
      <c r="I29" s="100" t="s">
        <v>107</v>
      </c>
      <c r="J29" s="100" t="s">
        <v>107</v>
      </c>
      <c r="K29" s="103" t="s">
        <v>110</v>
      </c>
      <c r="L29" s="103" t="s">
        <v>110</v>
      </c>
      <c r="M29" s="100" t="s">
        <v>107</v>
      </c>
      <c r="N29" s="99" t="s">
        <v>104</v>
      </c>
      <c r="O29" s="104" t="str">
        <f t="shared" si="0"/>
        <v>✅ OK</v>
      </c>
      <c r="P29" s="104">
        <f t="shared" si="1"/>
        <v>1</v>
      </c>
    </row>
    <row r="30" spans="2:16" ht="6" customHeight="1" x14ac:dyDescent="0.25"/>
    <row r="31" spans="2:16" ht="24" customHeight="1" x14ac:dyDescent="0.25">
      <c r="B31" s="115"/>
      <c r="C31" s="148" t="s">
        <v>189</v>
      </c>
      <c r="D31" s="148"/>
      <c r="E31" s="148"/>
      <c r="F31" s="148"/>
      <c r="G31" s="116">
        <f t="shared" ref="G31:N31" si="2">COUNTIF(G10:G29,"R")+COUNTIF(G10:G29,"A")</f>
        <v>15</v>
      </c>
      <c r="H31" s="116">
        <f t="shared" si="2"/>
        <v>8</v>
      </c>
      <c r="I31" s="116">
        <f t="shared" si="2"/>
        <v>3</v>
      </c>
      <c r="J31" s="116">
        <f t="shared" si="2"/>
        <v>6</v>
      </c>
      <c r="K31" s="116">
        <f t="shared" si="2"/>
        <v>1</v>
      </c>
      <c r="L31" s="116">
        <f t="shared" si="2"/>
        <v>4</v>
      </c>
      <c r="M31" s="116">
        <f t="shared" si="2"/>
        <v>1</v>
      </c>
      <c r="N31" s="116">
        <f t="shared" si="2"/>
        <v>2</v>
      </c>
      <c r="O31" s="117"/>
      <c r="P31" s="117"/>
    </row>
    <row r="32" spans="2:16" ht="19.5" customHeight="1" x14ac:dyDescent="0.25">
      <c r="B32" s="118"/>
      <c r="C32" s="149" t="s">
        <v>190</v>
      </c>
      <c r="D32" s="149"/>
      <c r="E32" s="149"/>
      <c r="F32" s="149"/>
      <c r="G32" s="119">
        <f t="shared" ref="G32:N32" si="3">COUNTIF(G10:G29,"R")+COUNTIF(G10:G29,"A")+COUNTIF(G10:G29,"C")+COUNTIF(G10:G29,"I")</f>
        <v>20</v>
      </c>
      <c r="H32" s="119">
        <f t="shared" si="3"/>
        <v>20</v>
      </c>
      <c r="I32" s="119">
        <f t="shared" si="3"/>
        <v>20</v>
      </c>
      <c r="J32" s="119">
        <f t="shared" si="3"/>
        <v>19</v>
      </c>
      <c r="K32" s="119">
        <f t="shared" si="3"/>
        <v>19</v>
      </c>
      <c r="L32" s="119">
        <f t="shared" si="3"/>
        <v>19</v>
      </c>
      <c r="M32" s="119">
        <f t="shared" si="3"/>
        <v>20</v>
      </c>
      <c r="N32" s="119">
        <f t="shared" si="3"/>
        <v>20</v>
      </c>
      <c r="O32" s="120"/>
      <c r="P32" s="120"/>
    </row>
    <row r="33" spans="1:17" ht="4.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</sheetData>
  <mergeCells count="9">
    <mergeCell ref="B8:F8"/>
    <mergeCell ref="C31:F31"/>
    <mergeCell ref="C32:F32"/>
    <mergeCell ref="A33:Q33"/>
    <mergeCell ref="A1:Q1"/>
    <mergeCell ref="A2:Q2"/>
    <mergeCell ref="A3:Q3"/>
    <mergeCell ref="A4:Q4"/>
    <mergeCell ref="B6:P6"/>
  </mergeCells>
  <conditionalFormatting sqref="E10:E29">
    <cfRule type="expression" dxfId="18" priority="13">
      <formula>E10="Haute"</formula>
    </cfRule>
    <cfRule type="expression" dxfId="17" priority="14">
      <formula>E10="Moyenne"</formula>
    </cfRule>
    <cfRule type="expression" dxfId="16" priority="15">
      <formula>E10="Faible"</formula>
    </cfRule>
  </conditionalFormatting>
  <conditionalFormatting sqref="F10:F29">
    <cfRule type="expression" dxfId="15" priority="9">
      <formula>F10="Terminé"</formula>
    </cfRule>
    <cfRule type="expression" dxfId="14" priority="10">
      <formula>F10="En cours"</formula>
    </cfRule>
    <cfRule type="expression" dxfId="13" priority="11">
      <formula>F10="En attente"</formula>
    </cfRule>
    <cfRule type="expression" dxfId="12" priority="12">
      <formula>F10="Annulé"</formula>
    </cfRule>
  </conditionalFormatting>
  <conditionalFormatting sqref="G10:N29">
    <cfRule type="cellIs" dxfId="11" priority="2" operator="equal">
      <formula>"R"</formula>
    </cfRule>
    <cfRule type="cellIs" dxfId="10" priority="3" operator="equal">
      <formula>"A"</formula>
    </cfRule>
    <cfRule type="cellIs" dxfId="9" priority="4" operator="equal">
      <formula>"C"</formula>
    </cfRule>
    <cfRule type="cellIs" dxfId="8" priority="5" operator="equal">
      <formula>"I"</formula>
    </cfRule>
  </conditionalFormatting>
  <conditionalFormatting sqref="O10:O29">
    <cfRule type="expression" dxfId="7" priority="6">
      <formula>O10="✅ OK"</formula>
    </cfRule>
    <cfRule type="expression" dxfId="6" priority="7">
      <formula>O10="⚠ Manque A"</formula>
    </cfRule>
    <cfRule type="expression" dxfId="5" priority="8">
      <formula>O10="❌ A en double"</formula>
    </cfRule>
  </conditionalFormatting>
  <dataValidations count="3">
    <dataValidation type="list" allowBlank="1" errorTitle="Valeur RACI invalide" error="Saisir R, A, C, I ou laisser vide" sqref="G10:N29" xr:uid="{00000000-0002-0000-0200-000000000000}">
      <formula1>"R,A,C,I,"</formula1>
      <formula2>0</formula2>
    </dataValidation>
    <dataValidation type="list" allowBlank="1" sqref="E10:E29" xr:uid="{00000000-0002-0000-0200-000001000000}">
      <formula1>"Haute,Moyenne,Faible"</formula1>
      <formula2>0</formula2>
    </dataValidation>
    <dataValidation type="list" allowBlank="1" sqref="F10:F29" xr:uid="{00000000-0002-0000-0200-000002000000}">
      <formula1>"À faire,En cours,Terminé,En attente,Annulé"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7791F"/>
  </sheetPr>
  <dimension ref="A1:O3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1.5703125" customWidth="1"/>
    <col min="2" max="2" width="4" customWidth="1"/>
    <col min="3" max="3" width="28" customWidth="1"/>
    <col min="4" max="13" width="12" customWidth="1"/>
    <col min="14" max="14" width="4" customWidth="1"/>
    <col min="15" max="15" width="1.5703125" customWidth="1"/>
  </cols>
  <sheetData>
    <row r="1" spans="1:15" ht="4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39.75" customHeight="1" x14ac:dyDescent="0.25">
      <c r="A2" s="13" t="s">
        <v>191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8" customHeight="1" x14ac:dyDescent="0.25">
      <c r="A3" s="12" t="s">
        <v>192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4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2" customHeight="1" x14ac:dyDescent="0.25"/>
    <row r="6" spans="1:15" ht="24" customHeight="1" x14ac:dyDescent="0.25">
      <c r="B6" s="150" t="s">
        <v>193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1:15" ht="6" customHeight="1" x14ac:dyDescent="0.25"/>
    <row r="8" spans="1:15" ht="21.75" customHeight="1" x14ac:dyDescent="0.25">
      <c r="C8" s="151" t="s">
        <v>194</v>
      </c>
      <c r="D8" s="151"/>
      <c r="E8" s="152" t="s">
        <v>195</v>
      </c>
      <c r="F8" s="152"/>
      <c r="G8" s="153" t="s">
        <v>196</v>
      </c>
      <c r="H8" s="153"/>
      <c r="I8" s="154" t="s">
        <v>197</v>
      </c>
      <c r="J8" s="154"/>
      <c r="K8" s="155" t="s">
        <v>198</v>
      </c>
      <c r="L8" s="155"/>
    </row>
    <row r="9" spans="1:15" ht="43.5" customHeight="1" x14ac:dyDescent="0.25">
      <c r="C9" s="156">
        <f>COUNTA('MATRICE RACI'!C10:C29)</f>
        <v>20</v>
      </c>
      <c r="D9" s="156"/>
      <c r="E9" s="157">
        <f>COUNTIF('MATRICE RACI'!F10:F29,"Terminé")</f>
        <v>2</v>
      </c>
      <c r="F9" s="157"/>
      <c r="G9" s="158">
        <f>COUNTIF('MATRICE RACI'!F10:F29,"En cours")</f>
        <v>2</v>
      </c>
      <c r="H9" s="158"/>
      <c r="I9" s="159">
        <f>COUNTIF('MATRICE RACI'!O10:O29,"⚠ Manque A")+COUNTIF('MATRICE RACI'!O10:O29,"❌ A en double")</f>
        <v>0</v>
      </c>
      <c r="J9" s="159"/>
      <c r="K9" s="160">
        <f>IFERROR(COUNTIF('MATRICE RACI'!F10:F29,"Terminé")/COUNTA('MATRICE RACI'!C10:C29),0)</f>
        <v>0.1</v>
      </c>
      <c r="L9" s="160"/>
    </row>
    <row r="10" spans="1:15" ht="4.5" customHeight="1" x14ac:dyDescent="0.25">
      <c r="C10" s="14"/>
      <c r="D10" s="14"/>
      <c r="E10" s="161"/>
      <c r="F10" s="161"/>
      <c r="G10" s="162"/>
      <c r="H10" s="162"/>
      <c r="I10" s="163"/>
      <c r="J10" s="163"/>
      <c r="K10" s="164"/>
      <c r="L10" s="164"/>
    </row>
    <row r="12" spans="1:15" ht="12" customHeight="1" x14ac:dyDescent="0.25"/>
    <row r="13" spans="1:15" ht="24" customHeight="1" x14ac:dyDescent="0.25">
      <c r="B13" s="150" t="s">
        <v>199</v>
      </c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</row>
    <row r="14" spans="1:15" ht="4.5" customHeight="1" x14ac:dyDescent="0.25"/>
    <row r="15" spans="1:15" ht="30" customHeight="1" x14ac:dyDescent="0.25">
      <c r="C15" s="26" t="s">
        <v>200</v>
      </c>
      <c r="D15" s="26" t="s">
        <v>201</v>
      </c>
      <c r="E15" s="26" t="s">
        <v>202</v>
      </c>
      <c r="F15" s="26" t="s">
        <v>203</v>
      </c>
      <c r="G15" s="26" t="s">
        <v>204</v>
      </c>
      <c r="H15" s="26" t="s">
        <v>205</v>
      </c>
      <c r="I15" s="26" t="s">
        <v>206</v>
      </c>
      <c r="J15" s="26" t="s">
        <v>207</v>
      </c>
      <c r="K15" s="26" t="s">
        <v>208</v>
      </c>
      <c r="L15" s="26" t="s">
        <v>209</v>
      </c>
    </row>
    <row r="16" spans="1:15" ht="24" customHeight="1" x14ac:dyDescent="0.25">
      <c r="C16" s="121" t="s">
        <v>50</v>
      </c>
      <c r="D16" s="122" t="s">
        <v>51</v>
      </c>
      <c r="E16" s="123">
        <f>COUNTIF('MATRICE RACI'!G10:G29,"R")</f>
        <v>3</v>
      </c>
      <c r="F16" s="124">
        <f>COUNTIF('MATRICE RACI'!G10:G29,"A")</f>
        <v>12</v>
      </c>
      <c r="G16" s="125">
        <f>COUNTIF('MATRICE RACI'!G10:G29,"C")</f>
        <v>5</v>
      </c>
      <c r="H16" s="126">
        <f>COUNTIF('MATRICE RACI'!G10:G29,"I")</f>
        <v>0</v>
      </c>
      <c r="I16" s="127">
        <f t="shared" ref="I16:I23" si="0">E16+F16</f>
        <v>15</v>
      </c>
      <c r="J16" s="128">
        <f t="shared" ref="J16:J23" si="1">E16+F16+G16+H16</f>
        <v>20</v>
      </c>
      <c r="K16" s="129">
        <f t="shared" ref="K16:K23" si="2">IFERROR(J16/8,0)</f>
        <v>2.5</v>
      </c>
      <c r="L16" s="130" t="str">
        <f t="shared" ref="L16:L23" si="3">IF(J16=0,"Non impliqué",IF(I16/J16&gt;0.5,"Opérationnel","Support/Décisionnel"))</f>
        <v>Opérationnel</v>
      </c>
    </row>
    <row r="17" spans="2:14" ht="24" customHeight="1" x14ac:dyDescent="0.25">
      <c r="C17" s="131" t="s">
        <v>56</v>
      </c>
      <c r="D17" s="132" t="s">
        <v>57</v>
      </c>
      <c r="E17" s="123">
        <f>COUNTIF('MATRICE RACI'!H10:H29,"R")</f>
        <v>3</v>
      </c>
      <c r="F17" s="124">
        <f>COUNTIF('MATRICE RACI'!H10:H29,"A")</f>
        <v>5</v>
      </c>
      <c r="G17" s="125">
        <f>COUNTIF('MATRICE RACI'!H10:H29,"C")</f>
        <v>10</v>
      </c>
      <c r="H17" s="126">
        <f>COUNTIF('MATRICE RACI'!H10:H29,"I")</f>
        <v>2</v>
      </c>
      <c r="I17" s="127">
        <f t="shared" si="0"/>
        <v>8</v>
      </c>
      <c r="J17" s="133">
        <f t="shared" si="1"/>
        <v>20</v>
      </c>
      <c r="K17" s="129">
        <f t="shared" si="2"/>
        <v>2.5</v>
      </c>
      <c r="L17" s="134" t="str">
        <f t="shared" si="3"/>
        <v>Support/Décisionnel</v>
      </c>
    </row>
    <row r="18" spans="2:14" ht="24" customHeight="1" x14ac:dyDescent="0.25">
      <c r="C18" s="135" t="s">
        <v>62</v>
      </c>
      <c r="D18" s="122" t="s">
        <v>63</v>
      </c>
      <c r="E18" s="123">
        <f>COUNTIF('MATRICE RACI'!I10:I29,"R")</f>
        <v>3</v>
      </c>
      <c r="F18" s="124">
        <f>COUNTIF('MATRICE RACI'!I10:I29,"A")</f>
        <v>0</v>
      </c>
      <c r="G18" s="125">
        <f>COUNTIF('MATRICE RACI'!I10:I29,"C")</f>
        <v>13</v>
      </c>
      <c r="H18" s="126">
        <f>COUNTIF('MATRICE RACI'!I10:I29,"I")</f>
        <v>4</v>
      </c>
      <c r="I18" s="127">
        <f t="shared" si="0"/>
        <v>3</v>
      </c>
      <c r="J18" s="128">
        <f t="shared" si="1"/>
        <v>20</v>
      </c>
      <c r="K18" s="129">
        <f t="shared" si="2"/>
        <v>2.5</v>
      </c>
      <c r="L18" s="130" t="str">
        <f t="shared" si="3"/>
        <v>Support/Décisionnel</v>
      </c>
    </row>
    <row r="19" spans="2:14" ht="24" customHeight="1" x14ac:dyDescent="0.25">
      <c r="C19" s="136" t="s">
        <v>68</v>
      </c>
      <c r="D19" s="132" t="s">
        <v>69</v>
      </c>
      <c r="E19" s="123">
        <f>COUNTIF('MATRICE RACI'!J10:J29,"R")</f>
        <v>6</v>
      </c>
      <c r="F19" s="124">
        <f>COUNTIF('MATRICE RACI'!J10:J29,"A")</f>
        <v>0</v>
      </c>
      <c r="G19" s="125">
        <f>COUNTIF('MATRICE RACI'!J10:J29,"C")</f>
        <v>6</v>
      </c>
      <c r="H19" s="126">
        <f>COUNTIF('MATRICE RACI'!J10:J29,"I")</f>
        <v>7</v>
      </c>
      <c r="I19" s="127">
        <f t="shared" si="0"/>
        <v>6</v>
      </c>
      <c r="J19" s="133">
        <f t="shared" si="1"/>
        <v>19</v>
      </c>
      <c r="K19" s="129">
        <f t="shared" si="2"/>
        <v>2.375</v>
      </c>
      <c r="L19" s="134" t="str">
        <f t="shared" si="3"/>
        <v>Support/Décisionnel</v>
      </c>
    </row>
    <row r="20" spans="2:14" ht="24" customHeight="1" x14ac:dyDescent="0.25">
      <c r="C20" s="137" t="s">
        <v>74</v>
      </c>
      <c r="D20" s="122" t="s">
        <v>75</v>
      </c>
      <c r="E20" s="123">
        <f>COUNTIF('MATRICE RACI'!K10:K29,"R")</f>
        <v>1</v>
      </c>
      <c r="F20" s="124">
        <f>COUNTIF('MATRICE RACI'!K10:K29,"A")</f>
        <v>0</v>
      </c>
      <c r="G20" s="125">
        <f>COUNTIF('MATRICE RACI'!K10:K29,"C")</f>
        <v>3</v>
      </c>
      <c r="H20" s="126">
        <f>COUNTIF('MATRICE RACI'!K10:K29,"I")</f>
        <v>15</v>
      </c>
      <c r="I20" s="127">
        <f t="shared" si="0"/>
        <v>1</v>
      </c>
      <c r="J20" s="128">
        <f t="shared" si="1"/>
        <v>19</v>
      </c>
      <c r="K20" s="129">
        <f t="shared" si="2"/>
        <v>2.375</v>
      </c>
      <c r="L20" s="130" t="str">
        <f t="shared" si="3"/>
        <v>Support/Décisionnel</v>
      </c>
    </row>
    <row r="21" spans="2:14" ht="24" customHeight="1" x14ac:dyDescent="0.25">
      <c r="C21" s="138" t="s">
        <v>80</v>
      </c>
      <c r="D21" s="132" t="s">
        <v>81</v>
      </c>
      <c r="E21" s="123">
        <f>COUNTIF('MATRICE RACI'!L10:L29,"R")</f>
        <v>3</v>
      </c>
      <c r="F21" s="124">
        <f>COUNTIF('MATRICE RACI'!L10:L29,"A")</f>
        <v>1</v>
      </c>
      <c r="G21" s="125">
        <f>COUNTIF('MATRICE RACI'!L10:L29,"C")</f>
        <v>7</v>
      </c>
      <c r="H21" s="126">
        <f>COUNTIF('MATRICE RACI'!L10:L29,"I")</f>
        <v>8</v>
      </c>
      <c r="I21" s="127">
        <f t="shared" si="0"/>
        <v>4</v>
      </c>
      <c r="J21" s="133">
        <f t="shared" si="1"/>
        <v>19</v>
      </c>
      <c r="K21" s="129">
        <f t="shared" si="2"/>
        <v>2.375</v>
      </c>
      <c r="L21" s="134" t="str">
        <f t="shared" si="3"/>
        <v>Support/Décisionnel</v>
      </c>
    </row>
    <row r="22" spans="2:14" ht="24" customHeight="1" x14ac:dyDescent="0.25">
      <c r="C22" s="139" t="s">
        <v>86</v>
      </c>
      <c r="D22" s="122" t="s">
        <v>87</v>
      </c>
      <c r="E22" s="123">
        <f>COUNTIF('MATRICE RACI'!M10:M29,"R")</f>
        <v>1</v>
      </c>
      <c r="F22" s="124">
        <f>COUNTIF('MATRICE RACI'!M10:M29,"A")</f>
        <v>0</v>
      </c>
      <c r="G22" s="125">
        <f>COUNTIF('MATRICE RACI'!M10:M29,"C")</f>
        <v>11</v>
      </c>
      <c r="H22" s="126">
        <f>COUNTIF('MATRICE RACI'!M10:M29,"I")</f>
        <v>8</v>
      </c>
      <c r="I22" s="127">
        <f t="shared" si="0"/>
        <v>1</v>
      </c>
      <c r="J22" s="128">
        <f t="shared" si="1"/>
        <v>20</v>
      </c>
      <c r="K22" s="129">
        <f t="shared" si="2"/>
        <v>2.5</v>
      </c>
      <c r="L22" s="130" t="str">
        <f t="shared" si="3"/>
        <v>Support/Décisionnel</v>
      </c>
    </row>
    <row r="23" spans="2:14" ht="24" customHeight="1" x14ac:dyDescent="0.25">
      <c r="C23" s="140" t="s">
        <v>92</v>
      </c>
      <c r="D23" s="132" t="s">
        <v>93</v>
      </c>
      <c r="E23" s="123">
        <f>COUNTIF('MATRICE RACI'!N10:N29,"R")</f>
        <v>0</v>
      </c>
      <c r="F23" s="124">
        <f>COUNTIF('MATRICE RACI'!N10:N29,"A")</f>
        <v>2</v>
      </c>
      <c r="G23" s="125">
        <f>COUNTIF('MATRICE RACI'!N10:N29,"C")</f>
        <v>2</v>
      </c>
      <c r="H23" s="126">
        <f>COUNTIF('MATRICE RACI'!N10:N29,"I")</f>
        <v>16</v>
      </c>
      <c r="I23" s="127">
        <f t="shared" si="0"/>
        <v>2</v>
      </c>
      <c r="J23" s="133">
        <f t="shared" si="1"/>
        <v>20</v>
      </c>
      <c r="K23" s="129">
        <f t="shared" si="2"/>
        <v>2.5</v>
      </c>
      <c r="L23" s="134" t="str">
        <f t="shared" si="3"/>
        <v>Support/Décisionnel</v>
      </c>
    </row>
    <row r="24" spans="2:14" ht="21.75" customHeight="1" x14ac:dyDescent="0.25">
      <c r="C24" s="165" t="s">
        <v>210</v>
      </c>
      <c r="D24" s="165"/>
      <c r="E24" s="141">
        <f t="shared" ref="E24:J24" si="4">E16+E17+E18+E19+E20+E21+E22+E23</f>
        <v>20</v>
      </c>
      <c r="F24" s="141">
        <f t="shared" si="4"/>
        <v>20</v>
      </c>
      <c r="G24" s="141">
        <f t="shared" si="4"/>
        <v>57</v>
      </c>
      <c r="H24" s="141">
        <f t="shared" si="4"/>
        <v>60</v>
      </c>
      <c r="I24" s="142">
        <f t="shared" si="4"/>
        <v>40</v>
      </c>
      <c r="J24" s="142">
        <f t="shared" si="4"/>
        <v>157</v>
      </c>
      <c r="K24" s="143"/>
      <c r="L24" s="143"/>
    </row>
    <row r="25" spans="2:14" ht="12" customHeight="1" x14ac:dyDescent="0.25"/>
    <row r="26" spans="2:14" ht="24" customHeight="1" x14ac:dyDescent="0.25">
      <c r="B26" s="150" t="s">
        <v>211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</row>
    <row r="27" spans="2:14" ht="18" customHeight="1" x14ac:dyDescent="0.25">
      <c r="B27" s="144" t="s">
        <v>212</v>
      </c>
      <c r="C27" s="145" t="s">
        <v>50</v>
      </c>
      <c r="D27">
        <f>COUNTIF('MATRICE RACI'!G10:G29,"R")+COUNTIF('MATRICE RACI'!G10:G29,"A")</f>
        <v>15</v>
      </c>
    </row>
    <row r="28" spans="2:14" ht="18" customHeight="1" x14ac:dyDescent="0.25">
      <c r="B28" s="144" t="s">
        <v>213</v>
      </c>
      <c r="C28" s="145" t="s">
        <v>56</v>
      </c>
      <c r="D28">
        <f>COUNTIF('MATRICE RACI'!H10:H29,"R")+COUNTIF('MATRICE RACI'!H10:H29,"A")</f>
        <v>8</v>
      </c>
    </row>
    <row r="29" spans="2:14" ht="18" customHeight="1" x14ac:dyDescent="0.25">
      <c r="B29" s="144" t="s">
        <v>214</v>
      </c>
      <c r="C29" s="145" t="s">
        <v>62</v>
      </c>
      <c r="D29">
        <f>COUNTIF('MATRICE RACI'!I10:I29,"R")+COUNTIF('MATRICE RACI'!I10:I29,"A")</f>
        <v>3</v>
      </c>
    </row>
    <row r="30" spans="2:14" ht="18" customHeight="1" x14ac:dyDescent="0.25">
      <c r="B30" s="144" t="s">
        <v>215</v>
      </c>
      <c r="C30" s="145" t="s">
        <v>68</v>
      </c>
      <c r="D30">
        <f>COUNTIF('MATRICE RACI'!J10:J29,"R")+COUNTIF('MATRICE RACI'!J10:J29,"A")</f>
        <v>6</v>
      </c>
    </row>
    <row r="31" spans="2:14" ht="18" customHeight="1" x14ac:dyDescent="0.25">
      <c r="B31" s="144" t="s">
        <v>216</v>
      </c>
      <c r="C31" s="145" t="s">
        <v>74</v>
      </c>
      <c r="D31">
        <f>COUNTIF('MATRICE RACI'!K10:K29,"R")+COUNTIF('MATRICE RACI'!K10:K29,"A")</f>
        <v>1</v>
      </c>
    </row>
    <row r="32" spans="2:14" ht="18" customHeight="1" x14ac:dyDescent="0.25">
      <c r="B32" s="144" t="s">
        <v>217</v>
      </c>
      <c r="C32" s="145" t="s">
        <v>80</v>
      </c>
      <c r="D32">
        <f>COUNTIF('MATRICE RACI'!L10:L29,"R")+COUNTIF('MATRICE RACI'!L10:L29,"A")</f>
        <v>4</v>
      </c>
    </row>
    <row r="33" spans="1:15" ht="18" customHeight="1" x14ac:dyDescent="0.25">
      <c r="B33" s="144" t="s">
        <v>218</v>
      </c>
      <c r="C33" s="145" t="s">
        <v>86</v>
      </c>
      <c r="D33">
        <f>COUNTIF('MATRICE RACI'!M10:M29,"R")+COUNTIF('MATRICE RACI'!M10:M29,"A")</f>
        <v>1</v>
      </c>
    </row>
    <row r="34" spans="1:15" ht="18" customHeight="1" x14ac:dyDescent="0.25">
      <c r="B34" s="144" t="s">
        <v>219</v>
      </c>
      <c r="C34" s="145" t="s">
        <v>92</v>
      </c>
      <c r="D34">
        <f>COUNTIF('MATRICE RACI'!N10:N29,"R")+COUNTIF('MATRICE RACI'!N10:N29,"A")</f>
        <v>2</v>
      </c>
    </row>
    <row r="37" spans="1:15" ht="4.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</sheetData>
  <mergeCells count="24">
    <mergeCell ref="B13:N13"/>
    <mergeCell ref="C24:D24"/>
    <mergeCell ref="B26:N26"/>
    <mergeCell ref="A37:O37"/>
    <mergeCell ref="C10:D10"/>
    <mergeCell ref="E10:F10"/>
    <mergeCell ref="G10:H10"/>
    <mergeCell ref="I10:J10"/>
    <mergeCell ref="K10:L10"/>
    <mergeCell ref="C9:D9"/>
    <mergeCell ref="E9:F9"/>
    <mergeCell ref="G9:H9"/>
    <mergeCell ref="I9:J9"/>
    <mergeCell ref="K9:L9"/>
    <mergeCell ref="C8:D8"/>
    <mergeCell ref="E8:F8"/>
    <mergeCell ref="G8:H8"/>
    <mergeCell ref="I8:J8"/>
    <mergeCell ref="K8:L8"/>
    <mergeCell ref="A1:O1"/>
    <mergeCell ref="A2:O2"/>
    <mergeCell ref="A3:O3"/>
    <mergeCell ref="A4:O4"/>
    <mergeCell ref="B6:N6"/>
  </mergeCells>
  <conditionalFormatting sqref="I9">
    <cfRule type="cellIs" dxfId="4" priority="2" operator="greaterThan">
      <formula>0</formula>
    </cfRule>
    <cfRule type="cellIs" dxfId="3" priority="3" operator="equal">
      <formula>0</formula>
    </cfRule>
  </conditionalFormatting>
  <conditionalFormatting sqref="I16:I23">
    <cfRule type="cellIs" dxfId="2" priority="4" operator="greaterThan">
      <formula>5</formula>
    </cfRule>
    <cfRule type="cellIs" dxfId="1" priority="5" operator="between">
      <formula>3</formula>
      <formula>5</formula>
    </cfRule>
    <cfRule type="cellIs" dxfId="0" priority="6" operator="lessThanOrEqual">
      <formula>2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B3FA0"/>
  </sheetPr>
  <dimension ref="A1:G31"/>
  <sheetViews>
    <sheetView showGridLines="0" zoomScaleNormal="100" workbookViewId="0">
      <selection sqref="A1:G1"/>
    </sheetView>
  </sheetViews>
  <sheetFormatPr baseColWidth="10" defaultColWidth="8.7109375" defaultRowHeight="15" x14ac:dyDescent="0.25"/>
  <cols>
    <col min="1" max="1" width="2" customWidth="1"/>
    <col min="2" max="2" width="4" customWidth="1"/>
    <col min="3" max="3" width="22" customWidth="1"/>
    <col min="4" max="4" width="42" customWidth="1"/>
    <col min="5" max="6" width="4" customWidth="1"/>
    <col min="7" max="7" width="2" customWidth="1"/>
  </cols>
  <sheetData>
    <row r="1" spans="1:7" ht="4.5" customHeight="1" x14ac:dyDescent="0.25">
      <c r="A1" s="14"/>
      <c r="B1" s="14"/>
      <c r="C1" s="14"/>
      <c r="D1" s="14"/>
      <c r="E1" s="14"/>
      <c r="F1" s="14"/>
      <c r="G1" s="14"/>
    </row>
    <row r="2" spans="1:7" ht="43.5" customHeight="1" x14ac:dyDescent="0.25">
      <c r="A2" s="13" t="s">
        <v>0</v>
      </c>
      <c r="B2" s="13"/>
      <c r="C2" s="13"/>
      <c r="D2" s="13"/>
      <c r="E2" s="13"/>
      <c r="F2" s="13"/>
      <c r="G2" s="13"/>
    </row>
    <row r="3" spans="1:7" ht="18" customHeight="1" x14ac:dyDescent="0.25">
      <c r="A3" s="12" t="s">
        <v>1</v>
      </c>
      <c r="B3" s="12"/>
      <c r="C3" s="12"/>
      <c r="D3" s="12"/>
      <c r="E3" s="12"/>
      <c r="F3" s="12"/>
      <c r="G3" s="12"/>
    </row>
    <row r="4" spans="1:7" ht="4.5" customHeight="1" x14ac:dyDescent="0.25">
      <c r="A4" s="11"/>
      <c r="B4" s="11"/>
      <c r="C4" s="11"/>
      <c r="D4" s="11"/>
      <c r="E4" s="11"/>
      <c r="F4" s="11"/>
      <c r="G4" s="11"/>
    </row>
    <row r="5" spans="1:7" ht="12" customHeight="1" x14ac:dyDescent="0.25"/>
    <row r="6" spans="1:7" ht="25.5" customHeight="1" x14ac:dyDescent="0.25">
      <c r="B6" s="10" t="s">
        <v>2</v>
      </c>
      <c r="C6" s="10"/>
      <c r="D6" s="10"/>
      <c r="E6" s="10"/>
      <c r="F6" s="10"/>
    </row>
    <row r="7" spans="1:7" ht="72.75" customHeight="1" x14ac:dyDescent="0.25">
      <c r="C7" s="15" t="s">
        <v>3</v>
      </c>
      <c r="D7" s="16" t="s">
        <v>4</v>
      </c>
    </row>
    <row r="8" spans="1:7" ht="58.5" customHeight="1" x14ac:dyDescent="0.25">
      <c r="C8" s="17" t="s">
        <v>5</v>
      </c>
      <c r="D8" s="18" t="s">
        <v>6</v>
      </c>
    </row>
    <row r="9" spans="1:7" ht="63.75" customHeight="1" x14ac:dyDescent="0.25">
      <c r="C9" s="15" t="s">
        <v>7</v>
      </c>
      <c r="D9" s="16" t="s">
        <v>8</v>
      </c>
    </row>
    <row r="10" spans="1:7" ht="7.5" customHeight="1" x14ac:dyDescent="0.25"/>
    <row r="11" spans="1:7" ht="25.5" customHeight="1" x14ac:dyDescent="0.25">
      <c r="B11" s="9" t="s">
        <v>9</v>
      </c>
      <c r="C11" s="9"/>
      <c r="D11" s="9"/>
      <c r="E11" s="9"/>
      <c r="F11" s="9"/>
    </row>
    <row r="12" spans="1:7" ht="87.75" customHeight="1" x14ac:dyDescent="0.25">
      <c r="C12" s="19" t="s">
        <v>10</v>
      </c>
      <c r="D12" s="16" t="s">
        <v>11</v>
      </c>
    </row>
    <row r="13" spans="1:7" ht="87" customHeight="1" x14ac:dyDescent="0.25">
      <c r="C13" s="20" t="s">
        <v>12</v>
      </c>
      <c r="D13" s="18" t="s">
        <v>13</v>
      </c>
    </row>
    <row r="14" spans="1:7" ht="82.5" customHeight="1" x14ac:dyDescent="0.25">
      <c r="C14" s="19" t="s">
        <v>14</v>
      </c>
      <c r="D14" s="16" t="s">
        <v>15</v>
      </c>
    </row>
    <row r="15" spans="1:7" ht="64.5" customHeight="1" x14ac:dyDescent="0.25">
      <c r="C15" s="20" t="s">
        <v>16</v>
      </c>
      <c r="D15" s="18" t="s">
        <v>17</v>
      </c>
    </row>
    <row r="16" spans="1:7" ht="7.5" customHeight="1" x14ac:dyDescent="0.25"/>
    <row r="17" spans="1:7" ht="25.5" customHeight="1" x14ac:dyDescent="0.25">
      <c r="B17" s="8" t="s">
        <v>18</v>
      </c>
      <c r="C17" s="8"/>
      <c r="D17" s="8"/>
      <c r="E17" s="8"/>
      <c r="F17" s="8"/>
    </row>
    <row r="18" spans="1:7" ht="51" customHeight="1" x14ac:dyDescent="0.25">
      <c r="C18" s="21" t="s">
        <v>19</v>
      </c>
      <c r="D18" s="16" t="s">
        <v>20</v>
      </c>
    </row>
    <row r="19" spans="1:7" ht="34.5" customHeight="1" x14ac:dyDescent="0.25">
      <c r="C19" s="22" t="s">
        <v>21</v>
      </c>
      <c r="D19" s="18" t="s">
        <v>22</v>
      </c>
    </row>
    <row r="20" spans="1:7" ht="39.75" customHeight="1" x14ac:dyDescent="0.25">
      <c r="C20" s="21" t="s">
        <v>23</v>
      </c>
      <c r="D20" s="16" t="s">
        <v>24</v>
      </c>
    </row>
    <row r="21" spans="1:7" ht="45" customHeight="1" x14ac:dyDescent="0.25">
      <c r="C21" s="22" t="s">
        <v>25</v>
      </c>
      <c r="D21" s="18" t="s">
        <v>26</v>
      </c>
    </row>
    <row r="22" spans="1:7" ht="33.75" customHeight="1" x14ac:dyDescent="0.25">
      <c r="C22" s="21" t="s">
        <v>27</v>
      </c>
      <c r="D22" s="16" t="s">
        <v>28</v>
      </c>
    </row>
    <row r="23" spans="1:7" ht="7.5" customHeight="1" x14ac:dyDescent="0.25"/>
    <row r="24" spans="1:7" ht="25.5" customHeight="1" x14ac:dyDescent="0.25">
      <c r="B24" s="7" t="s">
        <v>29</v>
      </c>
      <c r="C24" s="7"/>
      <c r="D24" s="7"/>
      <c r="E24" s="7"/>
      <c r="F24" s="7"/>
    </row>
    <row r="25" spans="1:7" ht="42" customHeight="1" x14ac:dyDescent="0.25">
      <c r="C25" s="23" t="s">
        <v>30</v>
      </c>
      <c r="D25" s="16" t="s">
        <v>31</v>
      </c>
    </row>
    <row r="26" spans="1:7" ht="57" customHeight="1" x14ac:dyDescent="0.25">
      <c r="C26" s="24" t="s">
        <v>32</v>
      </c>
      <c r="D26" s="18" t="s">
        <v>33</v>
      </c>
    </row>
    <row r="27" spans="1:7" ht="60.75" customHeight="1" x14ac:dyDescent="0.25">
      <c r="C27" s="23" t="s">
        <v>34</v>
      </c>
      <c r="D27" s="16" t="s">
        <v>35</v>
      </c>
    </row>
    <row r="28" spans="1:7" ht="60.75" customHeight="1" x14ac:dyDescent="0.25">
      <c r="C28" s="24" t="s">
        <v>36</v>
      </c>
      <c r="D28" s="18" t="s">
        <v>37</v>
      </c>
    </row>
    <row r="29" spans="1:7" ht="58.5" customHeight="1" x14ac:dyDescent="0.25">
      <c r="C29" s="23" t="s">
        <v>38</v>
      </c>
      <c r="D29" s="16" t="s">
        <v>39</v>
      </c>
    </row>
    <row r="30" spans="1:7" ht="7.5" customHeight="1" x14ac:dyDescent="0.25"/>
    <row r="31" spans="1:7" ht="4.5" customHeight="1" x14ac:dyDescent="0.25">
      <c r="A31" s="11"/>
      <c r="B31" s="11"/>
      <c r="C31" s="11"/>
      <c r="D31" s="11"/>
      <c r="E31" s="11"/>
      <c r="F31" s="11"/>
      <c r="G31" s="11"/>
    </row>
  </sheetData>
  <mergeCells count="9">
    <mergeCell ref="B11:F11"/>
    <mergeCell ref="B17:F17"/>
    <mergeCell ref="B24:F24"/>
    <mergeCell ref="A31:G31"/>
    <mergeCell ref="A1:G1"/>
    <mergeCell ref="A2:G2"/>
    <mergeCell ref="A3:G3"/>
    <mergeCell ref="A4:G4"/>
    <mergeCell ref="B6:F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ACTEURS &amp; RÔLES</vt:lpstr>
      <vt:lpstr>MATRICE RACI</vt:lpstr>
      <vt:lpstr>TABLEAU DE BORD</vt:lpstr>
      <vt:lpstr>GUIDE 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2</cp:revision>
  <dcterms:created xsi:type="dcterms:W3CDTF">2026-09-26T16:36:57Z</dcterms:created>
  <dcterms:modified xsi:type="dcterms:W3CDTF">2026-09-27T17:47:17Z</dcterms:modified>
  <dc:language>en-US</dc:language>
</cp:coreProperties>
</file>