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sergi\Documents\SEO\SEO\AA_Webs\ModelesExcel\Generador\"/>
    </mc:Choice>
  </mc:AlternateContent>
  <xr:revisionPtr revIDLastSave="0" documentId="13_ncr:1_{820AFF05-AB12-49E3-92E2-090D0C1A15DD}" xr6:coauthVersionLast="47" xr6:coauthVersionMax="47" xr10:uidLastSave="{00000000-0000-0000-0000-000000000000}"/>
  <bookViews>
    <workbookView xWindow="690" yWindow="690" windowWidth="25500" windowHeight="13500" tabRatio="500" xr2:uid="{00000000-000D-0000-FFFF-FFFF00000000}"/>
  </bookViews>
  <sheets>
    <sheet name="Fiche état des lieux" sheetId="1" r:id="rId1"/>
    <sheet name="Suivi du parc" sheetId="2" r:id="rId2"/>
    <sheet name="Paramètres" sheetId="3" r:id="rId3"/>
    <sheet name="Notice d'utilisation" sheetId="4" r:id="rId4"/>
  </sheets>
  <definedNames>
    <definedName name="_xlnm.Print_Area" localSheetId="0">'Fiche état des lieux'!$A$1:$H$83</definedName>
    <definedName name="Etats">Paramètres!$B$9:$B$13</definedName>
    <definedName name="ScoresEtat">Paramètres!$C$9:$C$13</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K23" i="2" l="1"/>
  <c r="K22" i="2"/>
  <c r="K21" i="2"/>
  <c r="K20" i="2"/>
  <c r="K19" i="2"/>
  <c r="K18" i="2"/>
  <c r="K17" i="2"/>
  <c r="K16" i="2"/>
  <c r="K15" i="2"/>
  <c r="K14" i="2"/>
  <c r="K13" i="2"/>
  <c r="K12" i="2"/>
  <c r="H8" i="2"/>
  <c r="F8" i="2"/>
  <c r="D8" i="2"/>
  <c r="B8" i="2"/>
  <c r="J71" i="1"/>
  <c r="E71" i="1" s="1"/>
  <c r="I71" i="1"/>
  <c r="J70" i="1"/>
  <c r="E70" i="1" s="1"/>
  <c r="I70" i="1"/>
  <c r="J69" i="1"/>
  <c r="E69" i="1" s="1"/>
  <c r="I69" i="1"/>
  <c r="J68" i="1"/>
  <c r="E68" i="1" s="1"/>
  <c r="I68" i="1"/>
  <c r="J67" i="1"/>
  <c r="E67" i="1" s="1"/>
  <c r="I67" i="1"/>
  <c r="J65" i="1"/>
  <c r="E65" i="1" s="1"/>
  <c r="I65" i="1"/>
  <c r="J64" i="1"/>
  <c r="I64" i="1"/>
  <c r="E64" i="1" s="1"/>
  <c r="J63" i="1"/>
  <c r="E63" i="1" s="1"/>
  <c r="I63" i="1"/>
  <c r="J62" i="1"/>
  <c r="E62" i="1" s="1"/>
  <c r="I62" i="1"/>
  <c r="J61" i="1"/>
  <c r="I61" i="1"/>
  <c r="E61" i="1"/>
  <c r="J59" i="1"/>
  <c r="I59" i="1"/>
  <c r="E59" i="1" s="1"/>
  <c r="J58" i="1"/>
  <c r="E58" i="1" s="1"/>
  <c r="I58" i="1"/>
  <c r="J57" i="1"/>
  <c r="I57" i="1"/>
  <c r="E57" i="1" s="1"/>
  <c r="J56" i="1"/>
  <c r="E56" i="1" s="1"/>
  <c r="I56" i="1"/>
  <c r="J55" i="1"/>
  <c r="I55" i="1"/>
  <c r="E55" i="1"/>
  <c r="J54" i="1"/>
  <c r="E54" i="1" s="1"/>
  <c r="I54" i="1"/>
  <c r="J53" i="1"/>
  <c r="E53" i="1" s="1"/>
  <c r="I53" i="1"/>
  <c r="J52" i="1"/>
  <c r="I52" i="1"/>
  <c r="E52" i="1"/>
  <c r="J51" i="1"/>
  <c r="I51" i="1"/>
  <c r="E51" i="1" s="1"/>
  <c r="J49" i="1"/>
  <c r="I49" i="1"/>
  <c r="E49" i="1"/>
  <c r="J48" i="1"/>
  <c r="E48" i="1" s="1"/>
  <c r="I48" i="1"/>
  <c r="J47" i="1"/>
  <c r="I47" i="1"/>
  <c r="E47" i="1" s="1"/>
  <c r="J46" i="1"/>
  <c r="I46" i="1"/>
  <c r="E46" i="1"/>
  <c r="J45" i="1"/>
  <c r="I45" i="1"/>
  <c r="E45" i="1"/>
  <c r="J43" i="1"/>
  <c r="E43" i="1" s="1"/>
  <c r="I43" i="1"/>
  <c r="J42" i="1"/>
  <c r="I42" i="1"/>
  <c r="E42" i="1"/>
  <c r="J41" i="1"/>
  <c r="I41" i="1"/>
  <c r="E41" i="1"/>
  <c r="J40" i="1"/>
  <c r="E40" i="1" s="1"/>
  <c r="I40" i="1"/>
  <c r="J39" i="1"/>
  <c r="I39" i="1"/>
  <c r="E39" i="1"/>
  <c r="J38" i="1"/>
  <c r="I38" i="1"/>
  <c r="E38" i="1"/>
  <c r="J36" i="1"/>
  <c r="I36" i="1"/>
  <c r="E36" i="1"/>
  <c r="J35" i="1"/>
  <c r="E35" i="1" s="1"/>
  <c r="I35" i="1"/>
  <c r="J34" i="1"/>
  <c r="I34" i="1"/>
  <c r="E34" i="1"/>
  <c r="J33" i="1"/>
  <c r="E33" i="1" s="1"/>
  <c r="I33" i="1"/>
  <c r="J32" i="1"/>
  <c r="I32" i="1"/>
  <c r="E32" i="1"/>
  <c r="J31" i="1"/>
  <c r="E31" i="1" s="1"/>
  <c r="I31" i="1"/>
  <c r="J30" i="1"/>
  <c r="I30" i="1"/>
  <c r="E30" i="1"/>
  <c r="J29" i="1"/>
  <c r="I29" i="1"/>
  <c r="E29" i="1"/>
  <c r="J28" i="1"/>
  <c r="I28" i="1"/>
  <c r="E28" i="1" s="1"/>
  <c r="J27" i="1"/>
  <c r="I27" i="1"/>
  <c r="E27" i="1"/>
  <c r="J26" i="1"/>
  <c r="E26" i="1" s="1"/>
  <c r="B18" i="1" s="1"/>
  <c r="I26" i="1"/>
  <c r="J25" i="1"/>
  <c r="I25" i="1"/>
  <c r="E25" i="1"/>
  <c r="J24" i="1"/>
  <c r="I24" i="1"/>
  <c r="D17" i="1" s="1"/>
  <c r="E24" i="1"/>
  <c r="F18" i="1"/>
  <c r="D18" i="1"/>
  <c r="F17" i="1" l="1"/>
  <c r="B19" i="1" s="1"/>
  <c r="B17" i="1"/>
</calcChain>
</file>

<file path=xl/sharedStrings.xml><?xml version="1.0" encoding="utf-8"?>
<sst xmlns="http://schemas.openxmlformats.org/spreadsheetml/2006/main" count="280" uniqueCount="177">
  <si>
    <t>FICHE D'ÉTAT DES LIEUX DU VÉHICULE</t>
  </si>
  <si>
    <t>Constat contradictoire — état au départ &amp; au retour   ·   Millésime 2027</t>
  </si>
  <si>
    <t>01    IDENTIFICATION DU VÉHICULE ET DU CONSTAT</t>
  </si>
  <si>
    <t>MARQUE / MODÈLE</t>
  </si>
  <si>
    <t>Volkswagen Golf</t>
  </si>
  <si>
    <t>IMMATRICULATION</t>
  </si>
  <si>
    <t>GR-528-XT</t>
  </si>
  <si>
    <t>TYPE DE VÉHICULE</t>
  </si>
  <si>
    <t>Voiture</t>
  </si>
  <si>
    <t>ÉNERGIE</t>
  </si>
  <si>
    <t>Essence</t>
  </si>
  <si>
    <t>MISE EN CIRCULATION</t>
  </si>
  <si>
    <t>N° DE SÉRIE (VIN)</t>
  </si>
  <si>
    <t>WVW-DEMO-000-88213</t>
  </si>
  <si>
    <t>CONDUCTEUR / LOCATAIRE</t>
  </si>
  <si>
    <t>Camille Rousseau</t>
  </si>
  <si>
    <t>RESPONSABLE / LOUEUR</t>
  </si>
  <si>
    <t>Thomas Girard</t>
  </si>
  <si>
    <t>DATE DE DÉPART</t>
  </si>
  <si>
    <t>DATE DE RETOUR</t>
  </si>
  <si>
    <t>KM AU DÉPART</t>
  </si>
  <si>
    <t>KM AU RETOUR</t>
  </si>
  <si>
    <t>CARBURANT AU DÉPART</t>
  </si>
  <si>
    <t>Plein</t>
  </si>
  <si>
    <t>CARBURANT AU RETOUR</t>
  </si>
  <si>
    <t>½</t>
  </si>
  <si>
    <t>CONTRÔLE TECHNIQUE JUSQU'AU</t>
  </si>
  <si>
    <t>N° DE DOSSIER</t>
  </si>
  <si>
    <t>DOS-2027-014</t>
  </si>
  <si>
    <t>02    SYNTHÈSE DE L'ÉTAT DES LIEUX</t>
  </si>
  <si>
    <t>POINTS CONTRÔLÉS</t>
  </si>
  <si>
    <t>INDICE D'ÉTAT · DÉPART</t>
  </si>
  <si>
    <t>INDICE D'ÉTAT · RETOUR</t>
  </si>
  <si>
    <t>DÉGRADATIONS CONSTATÉES</t>
  </si>
  <si>
    <t>KILOMÈTRES PARCOURUS</t>
  </si>
  <si>
    <t>COÛT RÉPARATIONS ESTIMÉ</t>
  </si>
  <si>
    <t>03    CONTRÔLE DÉTAILLÉ DU VÉHICULE</t>
  </si>
  <si>
    <t>ÉLÉMENT CONTRÔLÉ</t>
  </si>
  <si>
    <t>ÉTAT DÉPART</t>
  </si>
  <si>
    <t>ÉTAT RETOUR</t>
  </si>
  <si>
    <t>ÉVOLUTION</t>
  </si>
  <si>
    <t>OBSERVATIONS</t>
  </si>
  <si>
    <t>COÛT (€)</t>
  </si>
  <si>
    <t>CARROSSERIE EXTÉRIEURE</t>
  </si>
  <si>
    <t>Pare-chocs avant</t>
  </si>
  <si>
    <t>Neuf</t>
  </si>
  <si>
    <t>Pare-chocs arrière</t>
  </si>
  <si>
    <t>Bon</t>
  </si>
  <si>
    <t>Capot</t>
  </si>
  <si>
    <t>Toit / pavillon</t>
  </si>
  <si>
    <t>Aile avant gauche</t>
  </si>
  <si>
    <t>Moyen</t>
  </si>
  <si>
    <t>Rayure profonde 20 cm</t>
  </si>
  <si>
    <t>Aile avant droite</t>
  </si>
  <si>
    <t>Aile arrière gauche</t>
  </si>
  <si>
    <t>Aile arrière droite</t>
  </si>
  <si>
    <t>Portière avant gauche</t>
  </si>
  <si>
    <t>Portière avant droite</t>
  </si>
  <si>
    <t>Portière arrière gauche</t>
  </si>
  <si>
    <t>Portière arrière droite</t>
  </si>
  <si>
    <t>Hayon / coffre</t>
  </si>
  <si>
    <t>VITRAGE &amp; OPTIQUES</t>
  </si>
  <si>
    <t>Pare-brise</t>
  </si>
  <si>
    <t>Mauvais</t>
  </si>
  <si>
    <t>Impact + fissure 8 cm côté conducteur</t>
  </si>
  <si>
    <t>Lunette arrière</t>
  </si>
  <si>
    <t>Vitres latérales</t>
  </si>
  <si>
    <t>Phares avant</t>
  </si>
  <si>
    <t>Feux arrière</t>
  </si>
  <si>
    <t>Rétroviseurs</t>
  </si>
  <si>
    <t>PNEUMATIQUES</t>
  </si>
  <si>
    <t>Pneu avant gauche</t>
  </si>
  <si>
    <t>Pneu avant droit</t>
  </si>
  <si>
    <t>Pneu arrière gauche</t>
  </si>
  <si>
    <t>Pneu arrière droit</t>
  </si>
  <si>
    <t>Usure proche du témoin</t>
  </si>
  <si>
    <t>Roue de secours</t>
  </si>
  <si>
    <t>Absent / N/A</t>
  </si>
  <si>
    <t>Kit anti-crevaison fourni</t>
  </si>
  <si>
    <t>INTÉRIEUR &amp; HABITACLE</t>
  </si>
  <si>
    <t>Sièges avant</t>
  </si>
  <si>
    <t>Tache sur assise conducteur</t>
  </si>
  <si>
    <t>Sièges arrière</t>
  </si>
  <si>
    <t>Tableau de bord</t>
  </si>
  <si>
    <t>Volant &amp; commandes</t>
  </si>
  <si>
    <t>Ceintures de sécurité</t>
  </si>
  <si>
    <t>Tapis de sol</t>
  </si>
  <si>
    <t>Climatisation / chauffage</t>
  </si>
  <si>
    <t>Système audio / GPS</t>
  </si>
  <si>
    <t>Propreté générale</t>
  </si>
  <si>
    <t>Nettoyage complet à prévoir</t>
  </si>
  <si>
    <t>ÉQUIPEMENTS &amp; SÉCURITÉ</t>
  </si>
  <si>
    <t>Gilet de sécurité</t>
  </si>
  <si>
    <t>Triangle de signalisation</t>
  </si>
  <si>
    <t>Cric &amp; clé de roue</t>
  </si>
  <si>
    <t>Extincteur</t>
  </si>
  <si>
    <t>Trousse de premiers secours</t>
  </si>
  <si>
    <t>DOCUMENTS &amp; ACCESSOIRES</t>
  </si>
  <si>
    <t>Carte grise</t>
  </si>
  <si>
    <t>Attestation d'assurance</t>
  </si>
  <si>
    <t>Jeu de clés</t>
  </si>
  <si>
    <t>Câble de recharge / accessoires</t>
  </si>
  <si>
    <t>Carnet d'entretien</t>
  </si>
  <si>
    <t>04    OBSERVATIONS &amp; VALIDATION</t>
  </si>
  <si>
    <t>Véhicule restitué en bon état général. Dommages facturables constatés au retour : rayure aile avant gauche, impact avec fissure sur le pare-brise, tache sur siège conducteur. Nettoyage intérieur complet à prévoir.</t>
  </si>
  <si>
    <t>LE CONDUCTEUR / LOCATAIRE</t>
  </si>
  <si>
    <t>LE RESPONSABLE / LOUEUR</t>
  </si>
  <si>
    <t>Nom : Camille Rousseau</t>
  </si>
  <si>
    <t>Nom : Thomas Girard</t>
  </si>
  <si>
    <t>Date : 18/03/2027              Lu et approuvé</t>
  </si>
  <si>
    <t>Signature :</t>
  </si>
  <si>
    <t>SUIVI DU PARC DE VÉHICULES</t>
  </si>
  <si>
    <t>Journal des constats d'état des lieux   ·   Millésime 2027</t>
  </si>
  <si>
    <t>01    INDICATEURS DU PARC</t>
  </si>
  <si>
    <t>VÉHICULES SUIVIS</t>
  </si>
  <si>
    <t>INDICE MOYEN</t>
  </si>
  <si>
    <t>DÉGRADATIONS TOTALES</t>
  </si>
  <si>
    <t>COÛT TOTAL ESTIMÉ</t>
  </si>
  <si>
    <t>02    REGISTRE DES CONSTATS</t>
  </si>
  <si>
    <t>DATE CONSTAT</t>
  </si>
  <si>
    <t>NATURE</t>
  </si>
  <si>
    <t>KM</t>
  </si>
  <si>
    <t>INDICE</t>
  </si>
  <si>
    <t>DÉGRAD.</t>
  </si>
  <si>
    <t>CONTRÔLE TECH.</t>
  </si>
  <si>
    <t>STATUT</t>
  </si>
  <si>
    <t>Retour</t>
  </si>
  <si>
    <t>HT-664-AP</t>
  </si>
  <si>
    <t>Škoda Octavia</t>
  </si>
  <si>
    <t>KM-207-LR</t>
  </si>
  <si>
    <t>Ford Transit</t>
  </si>
  <si>
    <t>Départ</t>
  </si>
  <si>
    <t>LP-931-QN</t>
  </si>
  <si>
    <t>Fiat Ducato</t>
  </si>
  <si>
    <t>MR-540-BV</t>
  </si>
  <si>
    <t>Dacia Sandero</t>
  </si>
  <si>
    <t>NX-118-CE</t>
  </si>
  <si>
    <t>Tesla Model 3</t>
  </si>
  <si>
    <t>03    COÛT DES RÉPARATIONS PAR VÉHICULE</t>
  </si>
  <si>
    <t>PARAMÈTRES &amp; LISTES</t>
  </si>
  <si>
    <t>Barème des états et listes des menus déroulants</t>
  </si>
  <si>
    <t>01    BARÈME &amp; LISTES DÉROULANTES</t>
  </si>
  <si>
    <t>ÉTATS</t>
  </si>
  <si>
    <t>SCORE</t>
  </si>
  <si>
    <t>NIVEAU CARBURANT</t>
  </si>
  <si>
    <t>Vide</t>
  </si>
  <si>
    <t>¼</t>
  </si>
  <si>
    <t>Utilitaire</t>
  </si>
  <si>
    <t>Diesel</t>
  </si>
  <si>
    <t>Camion</t>
  </si>
  <si>
    <t>Hybride</t>
  </si>
  <si>
    <t>¾</t>
  </si>
  <si>
    <t>Deux-roues</t>
  </si>
  <si>
    <t>Électrique</t>
  </si>
  <si>
    <t>Autre</t>
  </si>
  <si>
    <t>GPL</t>
  </si>
  <si>
    <t>Astuce : le score associé à chaque état alimente le calcul automatique de l'évolution départ → retour et des indices d'état. Les cellules bleutées sont modifiables ; adaptez les listes à votre activité.</t>
  </si>
  <si>
    <t>NOTICE D'UTILISATION</t>
  </si>
  <si>
    <t>Fiche d'état des lieux du véhicule   ·   Millésime 2027</t>
  </si>
  <si>
    <t>01    OBJECTIF DU DOCUMENT</t>
  </si>
  <si>
    <t>Cette fiche formalise l'état d'un véhicule lors de sa remise (départ) puis de sa restitution (retour). Elle constitue une preuve datée et signée entre les parties et prévient les litiges. Elle s'adresse aux loueurs, gestionnaires de flotte, entreprises (véhicule de fonction) et particuliers.</t>
  </si>
  <si>
    <t>02    STRUCTURE DU CLASSEUR</t>
  </si>
  <si>
    <t>—  Fiche état des lieux — le constat détaillé d'un véhicule (départ et retour comparés).</t>
  </si>
  <si>
    <t>—  Suivi du parc — le registre de tous les constats, avec indicateurs et statut par véhicule.</t>
  </si>
  <si>
    <t>—  Paramètres — le barème des états et les listes alimentant les menus déroulants.</t>
  </si>
  <si>
    <t>—  Notice d'utilisation — le présent guide.</t>
  </si>
  <si>
    <t>03    UTILISATION EN 4 ÉTAPES</t>
  </si>
  <si>
    <t>Renseignez les informations du véhicule et du constat (identité, dates, kilométrage, carburant).</t>
  </si>
  <si>
    <t>Pour chaque élément, sélectionnez l'état au départ puis au retour ; ajoutez une observation et, le cas échéant, un coût estimé de réparation.</t>
  </si>
  <si>
    <t>La colonne Évolution signale toute dégradation ; la synthèse calcule les indices, les km et le coût total.</t>
  </si>
  <si>
    <t>Faites signer les deux parties, puis reportez le résultat dans « Suivi du parc ».</t>
  </si>
  <si>
    <t>04    CODE COULEUR DES ÉTATS</t>
  </si>
  <si>
    <t xml:space="preserve">    Neuf / Bon — aucun défaut</t>
  </si>
  <si>
    <t xml:space="preserve">    Moyen — usure ou défaut à surveiller</t>
  </si>
  <si>
    <t xml:space="preserve">    Mauvais — défaut important à traiter</t>
  </si>
  <si>
    <t xml:space="preserve">    Absent / N/A — élément non présent</t>
  </si>
  <si>
    <t xml:space="preserve">  Repère : cellules bleutées = à compléter · cellules blanches/grises = calculées automatiquement.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</si>
</sst>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quot; km&quot;"/>
    <numFmt numFmtId="165" formatCode="0\ %"/>
    <numFmt numFmtId="166" formatCode="#,##0.00&quot; €&quot;"/>
  </numFmts>
  <fonts count="26" x14ac:knownFonts="1">
    <font>
      <sz val="11"/>
      <color theme="1"/>
      <name val="Calibri"/>
      <family val="2"/>
      <charset val="1"/>
    </font>
    <font>
      <b/>
      <sz val="21"/>
      <color rgb="FFFFFFFF"/>
      <name val="Calibri"/>
      <charset val="1"/>
    </font>
    <font>
      <i/>
      <sz val="10.5"/>
      <color rgb="FFAEBBD0"/>
      <name val="Calibri"/>
      <charset val="1"/>
    </font>
    <font>
      <b/>
      <sz val="11"/>
      <color rgb="FFFFFFFF"/>
      <name val="Calibri"/>
      <charset val="1"/>
    </font>
    <font>
      <b/>
      <sz val="8"/>
      <color rgb="FF6B7A90"/>
      <name val="Calibri"/>
      <charset val="1"/>
    </font>
    <font>
      <sz val="11"/>
      <color rgb="FF1F2733"/>
      <name val="Calibri"/>
      <charset val="1"/>
    </font>
    <font>
      <b/>
      <sz val="17"/>
      <color rgb="FF0E2038"/>
      <name val="Calibri"/>
      <charset val="1"/>
    </font>
    <font>
      <b/>
      <sz val="17"/>
      <color rgb="FFB23A2E"/>
      <name val="Calibri"/>
      <charset val="1"/>
    </font>
    <font>
      <b/>
      <sz val="11"/>
      <color rgb="FF0E2038"/>
      <name val="Calibri"/>
      <charset val="1"/>
    </font>
    <font>
      <b/>
      <sz val="9"/>
      <color rgb="FFFFFFFF"/>
      <name val="Calibri"/>
      <charset val="1"/>
    </font>
    <font>
      <b/>
      <sz val="9.5"/>
      <color rgb="FF0E2038"/>
      <name val="Calibri"/>
      <charset val="1"/>
    </font>
    <font>
      <sz val="10.5"/>
      <color rgb="FF1F2733"/>
      <name val="Calibri"/>
      <charset val="1"/>
    </font>
    <font>
      <sz val="10"/>
      <color rgb="FF1F2733"/>
      <name val="Calibri"/>
      <charset val="1"/>
    </font>
    <font>
      <sz val="9.5"/>
      <color rgb="FF1F2733"/>
      <name val="Calibri"/>
      <charset val="1"/>
    </font>
    <font>
      <b/>
      <sz val="18"/>
      <color rgb="FF0E2038"/>
      <name val="Calibri"/>
      <charset val="1"/>
    </font>
    <font>
      <b/>
      <sz val="18"/>
      <color rgb="FF50698C"/>
      <name val="Calibri"/>
      <charset val="1"/>
    </font>
    <font>
      <b/>
      <sz val="18"/>
      <color rgb="FFB23A2E"/>
      <name val="Calibri"/>
      <charset val="1"/>
    </font>
    <font>
      <b/>
      <sz val="8.5"/>
      <color rgb="FFFFFFFF"/>
      <name val="Calibri"/>
      <charset val="1"/>
    </font>
    <font>
      <b/>
      <sz val="10"/>
      <color rgb="FF0E2038"/>
      <name val="Calibri"/>
      <charset val="1"/>
    </font>
    <font>
      <b/>
      <sz val="9.5"/>
      <color rgb="FF1F2733"/>
      <name val="Calibri"/>
      <charset val="1"/>
    </font>
    <font>
      <b/>
      <sz val="10.5"/>
      <color rgb="FF0E2038"/>
      <name val="Calibri"/>
      <charset val="1"/>
    </font>
    <font>
      <i/>
      <sz val="9.5"/>
      <color rgb="FF6B7A90"/>
      <name val="Calibri"/>
      <charset val="1"/>
    </font>
    <font>
      <b/>
      <sz val="10.5"/>
      <color rgb="FF1F7A48"/>
      <name val="Calibri"/>
      <charset val="1"/>
    </font>
    <font>
      <b/>
      <sz val="10.5"/>
      <color rgb="FF9C6A12"/>
      <name val="Calibri"/>
      <charset val="1"/>
    </font>
    <font>
      <b/>
      <sz val="10.5"/>
      <color rgb="FFB23A2E"/>
      <name val="Calibri"/>
      <charset val="1"/>
    </font>
    <font>
      <b/>
      <sz val="10.5"/>
      <color rgb="FF6B7280"/>
      <name val="Calibri"/>
      <charset val="1"/>
    </font>
  </fonts>
  <fills count="15">
    <fill>
      <patternFill patternType="none"/>
    </fill>
    <fill>
      <patternFill patternType="gray125"/>
    </fill>
    <fill>
      <patternFill patternType="solid">
        <fgColor rgb="FF0E2038"/>
        <bgColor rgb="FF1F2733"/>
      </patternFill>
    </fill>
    <fill>
      <patternFill patternType="solid">
        <fgColor rgb="FFC4A24A"/>
        <bgColor rgb="FF9C7E2E"/>
      </patternFill>
    </fill>
    <fill>
      <patternFill patternType="solid">
        <fgColor rgb="FFEEF2F7"/>
        <bgColor rgb="FFEAF1FB"/>
      </patternFill>
    </fill>
    <fill>
      <patternFill patternType="solid">
        <fgColor rgb="FFEAF1FB"/>
        <bgColor rgb="FFEEF2F7"/>
      </patternFill>
    </fill>
    <fill>
      <patternFill patternType="solid">
        <fgColor rgb="FF1C3A5E"/>
        <bgColor rgb="FF1F2733"/>
      </patternFill>
    </fill>
    <fill>
      <patternFill patternType="solid">
        <fgColor rgb="FFDCE4EE"/>
        <bgColor rgb="FFD6DEE9"/>
      </patternFill>
    </fill>
    <fill>
      <patternFill patternType="solid">
        <fgColor rgb="FFFFFFFF"/>
        <bgColor rgb="FFF9F9F9"/>
      </patternFill>
    </fill>
    <fill>
      <patternFill patternType="solid">
        <fgColor rgb="FFF6F8FB"/>
        <bgColor rgb="FFF9F9F9"/>
      </patternFill>
    </fill>
    <fill>
      <patternFill patternType="solid">
        <fgColor rgb="FF50698C"/>
        <bgColor rgb="FF6B7280"/>
      </patternFill>
    </fill>
    <fill>
      <patternFill patternType="solid">
        <fgColor rgb="FFE3F3E9"/>
        <bgColor rgb="FFEAEDF1"/>
      </patternFill>
    </fill>
    <fill>
      <patternFill patternType="solid">
        <fgColor rgb="FFFBEFD6"/>
        <bgColor rgb="FFFBE3E1"/>
      </patternFill>
    </fill>
    <fill>
      <patternFill patternType="solid">
        <fgColor rgb="FFFBE3E1"/>
        <bgColor rgb="FFFBEFD6"/>
      </patternFill>
    </fill>
    <fill>
      <patternFill patternType="solid">
        <fgColor rgb="FFEAEDF1"/>
        <bgColor rgb="FFEAF1FB"/>
      </patternFill>
    </fill>
  </fills>
  <borders count="17">
    <border>
      <left/>
      <right/>
      <top/>
      <bottom/>
      <diagonal/>
    </border>
    <border>
      <left style="thick">
        <color rgb="FFC4A24A"/>
      </left>
      <right/>
      <top/>
      <bottom/>
      <diagonal/>
    </border>
    <border>
      <left style="thin">
        <color rgb="FFD6DEE9"/>
      </left>
      <right/>
      <top style="thin">
        <color rgb="FFD6DEE9"/>
      </top>
      <bottom style="thin">
        <color rgb="FFD6DEE9"/>
      </bottom>
      <diagonal/>
    </border>
    <border>
      <left/>
      <right/>
      <top style="thin">
        <color rgb="FFD6DEE9"/>
      </top>
      <bottom style="thin">
        <color rgb="FFD6DEE9"/>
      </bottom>
      <diagonal/>
    </border>
    <border>
      <left/>
      <right style="thin">
        <color rgb="FFD6DEE9"/>
      </right>
      <top style="thin">
        <color rgb="FFD6DEE9"/>
      </top>
      <bottom style="thin">
        <color rgb="FFD6DEE9"/>
      </bottom>
      <diagonal/>
    </border>
    <border>
      <left style="thin">
        <color rgb="FFD6DEE9"/>
      </left>
      <right/>
      <top/>
      <bottom style="thin">
        <color rgb="FFD6DEE9"/>
      </bottom>
      <diagonal/>
    </border>
    <border>
      <left/>
      <right/>
      <top/>
      <bottom style="thin">
        <color rgb="FFD6DEE9"/>
      </bottom>
      <diagonal/>
    </border>
    <border>
      <left/>
      <right style="thin">
        <color rgb="FFD6DEE9"/>
      </right>
      <top/>
      <bottom style="thin">
        <color rgb="FFD6DEE9"/>
      </bottom>
      <diagonal/>
    </border>
    <border>
      <left style="thin">
        <color rgb="FFD6DEE9"/>
      </left>
      <right/>
      <top style="thin">
        <color rgb="FFD6DEE9"/>
      </top>
      <bottom/>
      <diagonal/>
    </border>
    <border>
      <left/>
      <right style="thin">
        <color rgb="FFD6DEE9"/>
      </right>
      <top style="thin">
        <color rgb="FFD6DEE9"/>
      </top>
      <bottom/>
      <diagonal/>
    </border>
    <border>
      <left/>
      <right/>
      <top style="thin">
        <color rgb="FFD6DEE9"/>
      </top>
      <bottom/>
      <diagonal/>
    </border>
    <border>
      <left style="thin">
        <color rgb="FFD6DEE9"/>
      </left>
      <right style="thin">
        <color rgb="FFD6DEE9"/>
      </right>
      <top/>
      <bottom/>
      <diagonal/>
    </border>
    <border>
      <left style="thin">
        <color rgb="FFD6DEE9"/>
      </left>
      <right style="thin">
        <color rgb="FFD6DEE9"/>
      </right>
      <top style="thin">
        <color rgb="FFD6DEE9"/>
      </top>
      <bottom style="thin">
        <color rgb="FFD6DEE9"/>
      </bottom>
      <diagonal/>
    </border>
    <border>
      <left style="thin">
        <color rgb="FFD6DEE9"/>
      </left>
      <right style="thin">
        <color rgb="FFD6DEE9"/>
      </right>
      <top style="thin">
        <color rgb="FFD6DEE9"/>
      </top>
      <bottom/>
      <diagonal/>
    </border>
    <border>
      <left style="thin">
        <color rgb="FFD6DEE9"/>
      </left>
      <right style="thin">
        <color rgb="FFD6DEE9"/>
      </right>
      <top/>
      <bottom style="thin">
        <color rgb="FFD6DEE9"/>
      </bottom>
      <diagonal/>
    </border>
    <border>
      <left style="thin">
        <color rgb="FFD6DEE9"/>
      </left>
      <right/>
      <top/>
      <bottom/>
      <diagonal/>
    </border>
    <border>
      <left/>
      <right style="thin">
        <color rgb="FFD6DEE9"/>
      </right>
      <top/>
      <bottom/>
      <diagonal/>
    </border>
  </borders>
  <cellStyleXfs count="1">
    <xf numFmtId="0" fontId="0" fillId="0" borderId="0"/>
  </cellStyleXfs>
  <cellXfs count="87">
    <xf numFmtId="0" fontId="0" fillId="0" borderId="0" xfId="0"/>
    <xf numFmtId="0" fontId="10" fillId="7" borderId="11" xfId="0" applyFont="1" applyFill="1" applyBorder="1" applyAlignment="1">
      <alignment horizontal="left" vertical="center" indent="1"/>
    </xf>
    <xf numFmtId="0" fontId="8" fillId="4" borderId="1" xfId="0" applyFont="1" applyFill="1" applyBorder="1" applyAlignment="1">
      <alignment horizontal="left" vertical="center" indent="1"/>
    </xf>
    <xf numFmtId="164" fontId="5" fillId="5" borderId="7" xfId="0" applyNumberFormat="1" applyFont="1" applyFill="1" applyBorder="1" applyAlignment="1">
      <alignment horizontal="left" vertical="center" indent="1"/>
    </xf>
    <xf numFmtId="164" fontId="5" fillId="5" borderId="6" xfId="0" applyNumberFormat="1" applyFont="1" applyFill="1" applyBorder="1" applyAlignment="1">
      <alignment horizontal="left" vertical="center" indent="1"/>
    </xf>
    <xf numFmtId="14" fontId="5" fillId="5" borderId="7" xfId="0" applyNumberFormat="1" applyFont="1" applyFill="1" applyBorder="1" applyAlignment="1">
      <alignment horizontal="left" vertical="center" indent="1"/>
    </xf>
    <xf numFmtId="14" fontId="5" fillId="5" borderId="6" xfId="0" applyNumberFormat="1" applyFont="1" applyFill="1" applyBorder="1" applyAlignment="1">
      <alignment horizontal="left" vertical="center" indent="1"/>
    </xf>
    <xf numFmtId="1" fontId="5" fillId="5" borderId="6" xfId="0" applyNumberFormat="1" applyFont="1" applyFill="1" applyBorder="1" applyAlignment="1">
      <alignment horizontal="left" vertical="center" indent="1"/>
    </xf>
    <xf numFmtId="0" fontId="5" fillId="5" borderId="7" xfId="0" applyFont="1" applyFill="1" applyBorder="1" applyAlignment="1">
      <alignment horizontal="left" vertical="center" indent="1"/>
    </xf>
    <xf numFmtId="0" fontId="5" fillId="5" borderId="6" xfId="0" applyFont="1" applyFill="1" applyBorder="1" applyAlignment="1">
      <alignment horizontal="left" vertical="center" indent="1"/>
    </xf>
    <xf numFmtId="0" fontId="5" fillId="5" borderId="4" xfId="0" applyFont="1" applyFill="1" applyBorder="1" applyAlignment="1">
      <alignment horizontal="left" vertical="center" indent="1"/>
    </xf>
    <xf numFmtId="0" fontId="5" fillId="5" borderId="3" xfId="0" applyFont="1" applyFill="1" applyBorder="1" applyAlignment="1">
      <alignment horizontal="left" vertical="center" indent="1"/>
    </xf>
    <xf numFmtId="0" fontId="3" fillId="2" borderId="1" xfId="0" applyFont="1" applyFill="1" applyBorder="1" applyAlignment="1">
      <alignment horizontal="left" vertical="center" indent="1"/>
    </xf>
    <xf numFmtId="0" fontId="2" fillId="2" borderId="0" xfId="0" applyFont="1" applyFill="1" applyAlignment="1">
      <alignment horizontal="left" vertical="center" indent="1"/>
    </xf>
    <xf numFmtId="0" fontId="1" fillId="2" borderId="0" xfId="0" applyFont="1" applyFill="1" applyAlignment="1">
      <alignment horizontal="left" vertical="center" indent="1"/>
    </xf>
    <xf numFmtId="0" fontId="0" fillId="3" borderId="0" xfId="0" applyFill="1"/>
    <xf numFmtId="0" fontId="4" fillId="4" borderId="2" xfId="0" applyFont="1" applyFill="1" applyBorder="1" applyAlignment="1">
      <alignment horizontal="left" vertical="center" indent="1"/>
    </xf>
    <xf numFmtId="0" fontId="4" fillId="4" borderId="3" xfId="0" applyFont="1" applyFill="1" applyBorder="1" applyAlignment="1">
      <alignment horizontal="left" vertical="center" indent="1"/>
    </xf>
    <xf numFmtId="0" fontId="4" fillId="4" borderId="5" xfId="0" applyFont="1" applyFill="1" applyBorder="1" applyAlignment="1">
      <alignment horizontal="left" vertical="center" indent="1"/>
    </xf>
    <xf numFmtId="0" fontId="4" fillId="4" borderId="6" xfId="0" applyFont="1" applyFill="1" applyBorder="1" applyAlignment="1">
      <alignment horizontal="left" vertical="center" indent="1"/>
    </xf>
    <xf numFmtId="1" fontId="6" fillId="4" borderId="8" xfId="0" applyNumberFormat="1" applyFont="1" applyFill="1" applyBorder="1" applyAlignment="1">
      <alignment horizontal="right" vertical="center"/>
    </xf>
    <xf numFmtId="0" fontId="4" fillId="4" borderId="9" xfId="0" applyFont="1" applyFill="1" applyBorder="1" applyAlignment="1">
      <alignment horizontal="left" vertical="center" wrapText="1"/>
    </xf>
    <xf numFmtId="165" fontId="6" fillId="4" borderId="10" xfId="0" applyNumberFormat="1" applyFont="1" applyFill="1" applyBorder="1" applyAlignment="1">
      <alignment horizontal="right" vertical="center"/>
    </xf>
    <xf numFmtId="1" fontId="7" fillId="4" borderId="5" xfId="0" applyNumberFormat="1" applyFont="1" applyFill="1" applyBorder="1" applyAlignment="1">
      <alignment horizontal="right" vertical="center"/>
    </xf>
    <xf numFmtId="0" fontId="4" fillId="4" borderId="7" xfId="0" applyFont="1" applyFill="1" applyBorder="1" applyAlignment="1">
      <alignment horizontal="left" vertical="center" wrapText="1"/>
    </xf>
    <xf numFmtId="164" fontId="6" fillId="4" borderId="6" xfId="0" applyNumberFormat="1" applyFont="1" applyFill="1" applyBorder="1" applyAlignment="1">
      <alignment horizontal="right" vertical="center"/>
    </xf>
    <xf numFmtId="166" fontId="7" fillId="4" borderId="6" xfId="0" applyNumberFormat="1" applyFont="1" applyFill="1" applyBorder="1" applyAlignment="1">
      <alignment horizontal="right" vertical="center"/>
    </xf>
    <xf numFmtId="0" fontId="9" fillId="6" borderId="8" xfId="0" applyFont="1" applyFill="1" applyBorder="1" applyAlignment="1">
      <alignment horizontal="center" vertical="center" wrapText="1"/>
    </xf>
    <xf numFmtId="0" fontId="9" fillId="6" borderId="10" xfId="0" applyFont="1" applyFill="1" applyBorder="1" applyAlignment="1">
      <alignment horizontal="center" vertical="center" wrapText="1"/>
    </xf>
    <xf numFmtId="0" fontId="9" fillId="6" borderId="9" xfId="0" applyFont="1" applyFill="1" applyBorder="1" applyAlignment="1">
      <alignment horizontal="center" vertical="center" wrapText="1"/>
    </xf>
    <xf numFmtId="0" fontId="11" fillId="8" borderId="5" xfId="0" applyFont="1" applyFill="1" applyBorder="1" applyAlignment="1">
      <alignment horizontal="left" vertical="center" indent="1"/>
    </xf>
    <xf numFmtId="0" fontId="12" fillId="0" borderId="6" xfId="0" applyFont="1" applyBorder="1" applyAlignment="1">
      <alignment horizontal="center" vertical="center"/>
    </xf>
    <xf numFmtId="0" fontId="13" fillId="8" borderId="6" xfId="0" applyFont="1" applyFill="1" applyBorder="1" applyAlignment="1">
      <alignment horizontal="center" vertical="center"/>
    </xf>
    <xf numFmtId="0" fontId="13" fillId="8" borderId="6" xfId="0" applyFont="1" applyFill="1" applyBorder="1" applyAlignment="1">
      <alignment horizontal="left" vertical="center" wrapText="1" indent="1"/>
    </xf>
    <xf numFmtId="166" fontId="13" fillId="8" borderId="7" xfId="0" applyNumberFormat="1" applyFont="1" applyFill="1" applyBorder="1" applyAlignment="1">
      <alignment horizontal="right" vertical="center"/>
    </xf>
    <xf numFmtId="0" fontId="11" fillId="9" borderId="5" xfId="0" applyFont="1" applyFill="1" applyBorder="1" applyAlignment="1">
      <alignment horizontal="left" vertical="center" indent="1"/>
    </xf>
    <xf numFmtId="0" fontId="13" fillId="9" borderId="6" xfId="0" applyFont="1" applyFill="1" applyBorder="1" applyAlignment="1">
      <alignment horizontal="center" vertical="center"/>
    </xf>
    <xf numFmtId="0" fontId="13" fillId="9" borderId="6" xfId="0" applyFont="1" applyFill="1" applyBorder="1" applyAlignment="1">
      <alignment horizontal="left" vertical="center" wrapText="1" indent="1"/>
    </xf>
    <xf numFmtId="166" fontId="13" fillId="9" borderId="7" xfId="0" applyNumberFormat="1" applyFont="1" applyFill="1" applyBorder="1" applyAlignment="1">
      <alignment horizontal="right" vertical="center"/>
    </xf>
    <xf numFmtId="0" fontId="17" fillId="6" borderId="8" xfId="0" applyFont="1" applyFill="1" applyBorder="1" applyAlignment="1">
      <alignment horizontal="center" vertical="center" wrapText="1"/>
    </xf>
    <xf numFmtId="0" fontId="17" fillId="6" borderId="10" xfId="0" applyFont="1" applyFill="1" applyBorder="1" applyAlignment="1">
      <alignment horizontal="center" vertical="center" wrapText="1"/>
    </xf>
    <xf numFmtId="0" fontId="17" fillId="6" borderId="9" xfId="0" applyFont="1" applyFill="1" applyBorder="1" applyAlignment="1">
      <alignment horizontal="center" vertical="center" wrapText="1"/>
    </xf>
    <xf numFmtId="0" fontId="18" fillId="8" borderId="5" xfId="0" applyFont="1" applyFill="1" applyBorder="1" applyAlignment="1">
      <alignment horizontal="left" vertical="center" indent="1"/>
    </xf>
    <xf numFmtId="0" fontId="12" fillId="8" borderId="6" xfId="0" applyFont="1" applyFill="1" applyBorder="1" applyAlignment="1">
      <alignment horizontal="left" vertical="center" indent="1"/>
    </xf>
    <xf numFmtId="14" fontId="0" fillId="8" borderId="6" xfId="0" applyNumberFormat="1" applyFill="1" applyBorder="1" applyAlignment="1">
      <alignment horizontal="center" vertical="center"/>
    </xf>
    <xf numFmtId="0" fontId="0" fillId="8" borderId="6" xfId="0" applyFill="1" applyBorder="1" applyAlignment="1">
      <alignment horizontal="center" vertical="center"/>
    </xf>
    <xf numFmtId="164" fontId="0" fillId="8" borderId="6" xfId="0" applyNumberFormat="1" applyFill="1" applyBorder="1" applyAlignment="1">
      <alignment horizontal="right" vertical="center"/>
    </xf>
    <xf numFmtId="165" fontId="0" fillId="8" borderId="6" xfId="0" applyNumberFormat="1" applyFill="1" applyBorder="1" applyAlignment="1">
      <alignment horizontal="center" vertical="center"/>
    </xf>
    <xf numFmtId="1" fontId="0" fillId="8" borderId="6" xfId="0" applyNumberFormat="1" applyFill="1" applyBorder="1" applyAlignment="1">
      <alignment horizontal="center" vertical="center"/>
    </xf>
    <xf numFmtId="166" fontId="0" fillId="8" borderId="6" xfId="0" applyNumberFormat="1" applyFill="1" applyBorder="1" applyAlignment="1">
      <alignment horizontal="right" vertical="center"/>
    </xf>
    <xf numFmtId="0" fontId="19" fillId="8" borderId="7" xfId="0" applyFont="1" applyFill="1" applyBorder="1" applyAlignment="1">
      <alignment horizontal="center" vertical="center"/>
    </xf>
    <xf numFmtId="0" fontId="18" fillId="9" borderId="5" xfId="0" applyFont="1" applyFill="1" applyBorder="1" applyAlignment="1">
      <alignment horizontal="left" vertical="center" indent="1"/>
    </xf>
    <xf numFmtId="0" fontId="12" fillId="9" borderId="6" xfId="0" applyFont="1" applyFill="1" applyBorder="1" applyAlignment="1">
      <alignment horizontal="left" vertical="center" indent="1"/>
    </xf>
    <xf numFmtId="14" fontId="0" fillId="9" borderId="6" xfId="0" applyNumberFormat="1" applyFill="1" applyBorder="1" applyAlignment="1">
      <alignment horizontal="center" vertical="center"/>
    </xf>
    <xf numFmtId="0" fontId="0" fillId="9" borderId="6" xfId="0" applyFill="1" applyBorder="1" applyAlignment="1">
      <alignment horizontal="center" vertical="center"/>
    </xf>
    <xf numFmtId="164" fontId="0" fillId="9" borderId="6" xfId="0" applyNumberFormat="1" applyFill="1" applyBorder="1" applyAlignment="1">
      <alignment horizontal="right" vertical="center"/>
    </xf>
    <xf numFmtId="165" fontId="0" fillId="9" borderId="6" xfId="0" applyNumberFormat="1" applyFill="1" applyBorder="1" applyAlignment="1">
      <alignment horizontal="center" vertical="center"/>
    </xf>
    <xf numFmtId="1" fontId="0" fillId="9" borderId="6" xfId="0" applyNumberFormat="1" applyFill="1" applyBorder="1" applyAlignment="1">
      <alignment horizontal="center" vertical="center"/>
    </xf>
    <xf numFmtId="166" fontId="0" fillId="9" borderId="6" xfId="0" applyNumberFormat="1" applyFill="1" applyBorder="1" applyAlignment="1">
      <alignment horizontal="right" vertical="center"/>
    </xf>
    <xf numFmtId="0" fontId="19" fillId="9" borderId="7" xfId="0" applyFont="1" applyFill="1" applyBorder="1" applyAlignment="1">
      <alignment horizontal="center" vertical="center"/>
    </xf>
    <xf numFmtId="0" fontId="9" fillId="6" borderId="8" xfId="0" applyFont="1" applyFill="1" applyBorder="1" applyAlignment="1">
      <alignment horizontal="left" vertical="center" indent="1"/>
    </xf>
    <xf numFmtId="0" fontId="9" fillId="6" borderId="9" xfId="0" applyFont="1" applyFill="1" applyBorder="1" applyAlignment="1">
      <alignment horizontal="center" vertical="center"/>
    </xf>
    <xf numFmtId="0" fontId="9" fillId="6" borderId="13" xfId="0" applyFont="1" applyFill="1" applyBorder="1" applyAlignment="1">
      <alignment horizontal="left" vertical="center" indent="1"/>
    </xf>
    <xf numFmtId="0" fontId="11" fillId="8" borderId="15" xfId="0" applyFont="1" applyFill="1" applyBorder="1" applyAlignment="1">
      <alignment horizontal="left" vertical="center" indent="1"/>
    </xf>
    <xf numFmtId="0" fontId="20" fillId="8" borderId="16" xfId="0" applyFont="1" applyFill="1" applyBorder="1" applyAlignment="1">
      <alignment horizontal="center" vertical="center"/>
    </xf>
    <xf numFmtId="0" fontId="11" fillId="5" borderId="11" xfId="0" applyFont="1" applyFill="1" applyBorder="1" applyAlignment="1">
      <alignment horizontal="left" vertical="center" indent="1"/>
    </xf>
    <xf numFmtId="0" fontId="11" fillId="9" borderId="15" xfId="0" applyFont="1" applyFill="1" applyBorder="1" applyAlignment="1">
      <alignment horizontal="left" vertical="center" indent="1"/>
    </xf>
    <xf numFmtId="0" fontId="20" fillId="9" borderId="16" xfId="0" applyFont="1" applyFill="1" applyBorder="1" applyAlignment="1">
      <alignment horizontal="center" vertical="center"/>
    </xf>
    <xf numFmtId="0" fontId="20" fillId="8" borderId="7" xfId="0" applyFont="1" applyFill="1" applyBorder="1" applyAlignment="1">
      <alignment horizontal="center" vertical="center"/>
    </xf>
    <xf numFmtId="0" fontId="11" fillId="5" borderId="14" xfId="0" applyFont="1" applyFill="1" applyBorder="1" applyAlignment="1">
      <alignment horizontal="left" vertical="center" indent="1"/>
    </xf>
    <xf numFmtId="0" fontId="12" fillId="5" borderId="12" xfId="0" applyFont="1" applyFill="1" applyBorder="1" applyAlignment="1">
      <alignment horizontal="left" vertical="top" wrapText="1" indent="1"/>
    </xf>
    <xf numFmtId="0" fontId="9" fillId="10" borderId="13" xfId="0" applyFont="1" applyFill="1" applyBorder="1" applyAlignment="1">
      <alignment horizontal="left" vertical="center" indent="1"/>
    </xf>
    <xf numFmtId="0" fontId="13" fillId="0" borderId="11" xfId="0" applyFont="1" applyBorder="1" applyAlignment="1">
      <alignment horizontal="left" vertical="top" indent="1"/>
    </xf>
    <xf numFmtId="0" fontId="13" fillId="0" borderId="14" xfId="0" applyFont="1" applyBorder="1" applyAlignment="1">
      <alignment horizontal="left" vertical="top" indent="1"/>
    </xf>
    <xf numFmtId="1" fontId="14" fillId="4" borderId="13" xfId="0" applyNumberFormat="1" applyFont="1" applyFill="1" applyBorder="1" applyAlignment="1">
      <alignment horizontal="center" vertical="center"/>
    </xf>
    <xf numFmtId="165" fontId="15" fillId="4" borderId="9" xfId="0" applyNumberFormat="1" applyFont="1" applyFill="1" applyBorder="1" applyAlignment="1">
      <alignment horizontal="center" vertical="center"/>
    </xf>
    <xf numFmtId="1" fontId="16" fillId="4" borderId="9" xfId="0" applyNumberFormat="1" applyFont="1" applyFill="1" applyBorder="1" applyAlignment="1">
      <alignment horizontal="center" vertical="center"/>
    </xf>
    <xf numFmtId="166" fontId="16" fillId="4" borderId="9" xfId="0" applyNumberFormat="1" applyFont="1" applyFill="1" applyBorder="1" applyAlignment="1">
      <alignment horizontal="center" vertical="center"/>
    </xf>
    <xf numFmtId="0" fontId="4" fillId="4" borderId="14"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21" fillId="0" borderId="0" xfId="0" applyFont="1" applyAlignment="1">
      <alignment horizontal="left" vertical="center" wrapText="1" indent="1"/>
    </xf>
    <xf numFmtId="0" fontId="11" fillId="0" borderId="0" xfId="0" applyFont="1" applyAlignment="1">
      <alignment horizontal="left" vertical="top" wrapText="1" indent="1"/>
    </xf>
    <xf numFmtId="0" fontId="22" fillId="11" borderId="12" xfId="0" applyFont="1" applyFill="1" applyBorder="1" applyAlignment="1">
      <alignment horizontal="left" vertical="center" indent="1"/>
    </xf>
    <xf numFmtId="0" fontId="23" fillId="12" borderId="12" xfId="0" applyFont="1" applyFill="1" applyBorder="1" applyAlignment="1">
      <alignment horizontal="left" vertical="center" indent="1"/>
    </xf>
    <xf numFmtId="0" fontId="24" fillId="13" borderId="12" xfId="0" applyFont="1" applyFill="1" applyBorder="1" applyAlignment="1">
      <alignment horizontal="left" vertical="center" indent="1"/>
    </xf>
    <xf numFmtId="0" fontId="25" fillId="14" borderId="12" xfId="0" applyFont="1" applyFill="1" applyBorder="1" applyAlignment="1">
      <alignment horizontal="left" vertical="center" indent="1"/>
    </xf>
    <xf numFmtId="0" fontId="10" fillId="5" borderId="12" xfId="0" applyFont="1" applyFill="1" applyBorder="1" applyAlignment="1">
      <alignment horizontal="left" vertical="center" indent="1"/>
    </xf>
  </cellXfs>
  <cellStyles count="1">
    <cellStyle name="Standard" xfId="0" builtinId="0"/>
  </cellStyles>
  <dxfs count="19">
    <dxf>
      <font>
        <b/>
        <sz val="9"/>
        <color rgb="FFB23A2E"/>
        <name val="Calibri"/>
        <charset val="1"/>
      </font>
      <fill>
        <patternFill>
          <bgColor rgb="FFFBE3E1"/>
        </patternFill>
      </fill>
    </dxf>
    <dxf>
      <font>
        <b/>
        <sz val="9"/>
        <color rgb="FF9C6A12"/>
        <name val="Calibri"/>
        <charset val="1"/>
      </font>
      <fill>
        <patternFill>
          <bgColor rgb="FFFBEFD6"/>
        </patternFill>
      </fill>
    </dxf>
    <dxf>
      <font>
        <b/>
        <sz val="9"/>
        <color rgb="FF1F7A48"/>
        <name val="Calibri"/>
        <charset val="1"/>
      </font>
      <fill>
        <patternFill>
          <bgColor rgb="FFE3F3E9"/>
        </patternFill>
      </fill>
    </dxf>
    <dxf>
      <font>
        <b/>
        <sz val="9"/>
        <color rgb="FFB23A2E"/>
        <name val="Calibri"/>
        <charset val="1"/>
      </font>
      <fill>
        <patternFill>
          <bgColor rgb="FFFBE3E1"/>
        </patternFill>
      </fill>
    </dxf>
    <dxf>
      <font>
        <b/>
        <sz val="9"/>
        <color rgb="FF9C7E2E"/>
        <name val="Calibri"/>
        <charset val="1"/>
      </font>
    </dxf>
    <dxf>
      <font>
        <b/>
        <sz val="10"/>
        <color rgb="FF1F7A48"/>
        <name val="Calibri"/>
        <charset val="1"/>
      </font>
      <fill>
        <patternFill>
          <bgColor rgb="FFE3F3E9"/>
        </patternFill>
      </fill>
    </dxf>
    <dxf>
      <font>
        <b/>
        <sz val="10"/>
        <color rgb="FFB23A2E"/>
        <name val="Calibri"/>
        <charset val="1"/>
      </font>
      <fill>
        <patternFill>
          <bgColor rgb="FFFBE3E1"/>
        </patternFill>
      </fill>
    </dxf>
    <dxf>
      <font>
        <b/>
        <sz val="9"/>
        <color rgb="FF9C7E2E"/>
        <name val="Calibri"/>
        <charset val="1"/>
      </font>
    </dxf>
    <dxf>
      <font>
        <sz val="9"/>
        <color rgb="FF6B7A90"/>
        <name val="Calibri"/>
        <charset val="1"/>
      </font>
    </dxf>
    <dxf>
      <font>
        <b/>
        <sz val="9"/>
        <color rgb="FF1F7A48"/>
        <name val="Calibri"/>
        <charset val="1"/>
      </font>
      <fill>
        <patternFill>
          <bgColor rgb="FFE3F3E9"/>
        </patternFill>
      </fill>
    </dxf>
    <dxf>
      <font>
        <b/>
        <sz val="9"/>
        <color rgb="FFB23A2E"/>
        <name val="Calibri"/>
        <charset val="1"/>
      </font>
      <fill>
        <patternFill>
          <bgColor rgb="FFFBE3E1"/>
        </patternFill>
      </fill>
    </dxf>
    <dxf>
      <font>
        <b/>
        <sz val="10"/>
        <color rgb="FF6B7280"/>
        <name val="Calibri"/>
        <charset val="1"/>
      </font>
      <fill>
        <patternFill>
          <bgColor rgb="FFEAEDF1"/>
        </patternFill>
      </fill>
    </dxf>
    <dxf>
      <font>
        <b/>
        <sz val="10"/>
        <color rgb="FFB23A2E"/>
        <name val="Calibri"/>
        <charset val="1"/>
      </font>
      <fill>
        <patternFill>
          <bgColor rgb="FFFBE3E1"/>
        </patternFill>
      </fill>
    </dxf>
    <dxf>
      <font>
        <b/>
        <sz val="10"/>
        <color rgb="FF9C6A12"/>
        <name val="Calibri"/>
        <charset val="1"/>
      </font>
      <fill>
        <patternFill>
          <bgColor rgb="FFFBEFD6"/>
        </patternFill>
      </fill>
    </dxf>
    <dxf>
      <font>
        <b/>
        <sz val="10"/>
        <color rgb="FF1F7A48"/>
        <name val="Calibri"/>
        <charset val="1"/>
      </font>
      <fill>
        <patternFill>
          <bgColor rgb="FFE3F3E9"/>
        </patternFill>
      </fill>
    </dxf>
    <dxf>
      <font>
        <b/>
        <sz val="10"/>
        <color rgb="FF1F7A48"/>
        <name val="Calibri"/>
        <charset val="1"/>
      </font>
      <fill>
        <patternFill>
          <bgColor rgb="FFE3F3E9"/>
        </patternFill>
      </fill>
    </dxf>
    <dxf>
      <font>
        <b/>
        <sz val="11"/>
        <color rgb="FFB23A2E"/>
        <name val="Calibri"/>
        <charset val="1"/>
      </font>
      <fill>
        <patternFill>
          <bgColor rgb="FFFBE3E1"/>
        </patternFill>
      </fill>
    </dxf>
    <dxf>
      <font>
        <b/>
        <sz val="11"/>
        <color rgb="FF9C6A12"/>
        <name val="Calibri"/>
        <charset val="1"/>
      </font>
      <fill>
        <patternFill>
          <bgColor rgb="FFFBEFD6"/>
        </patternFill>
      </fill>
    </dxf>
    <dxf>
      <font>
        <b/>
        <sz val="11"/>
        <color rgb="FF1F7A48"/>
        <name val="Calibri"/>
        <charset val="1"/>
      </font>
      <fill>
        <patternFill>
          <bgColor rgb="FFE3F3E9"/>
        </patternFill>
      </fill>
    </dxf>
  </dxfs>
  <tableStyles count="0" defaultTableStyle="TableStyleMedium2" defaultPivotStyle="PivotStyleLight16"/>
  <colors>
    <indexedColors>
      <rgbColor rgb="FF000000"/>
      <rgbColor rgb="FFFFFFFF"/>
      <rgbColor rgb="FFFF0000"/>
      <rgbColor rgb="FF00FF00"/>
      <rgbColor rgb="FF0000FF"/>
      <rgbColor rgb="FFF6F8FB"/>
      <rgbColor rgb="FFFF00FF"/>
      <rgbColor rgb="FF00FFFF"/>
      <rgbColor rgb="FF800000"/>
      <rgbColor rgb="FF008000"/>
      <rgbColor rgb="FF000080"/>
      <rgbColor rgb="FF9C7E2E"/>
      <rgbColor rgb="FF800080"/>
      <rgbColor rgb="FF1F7A48"/>
      <rgbColor rgb="FFAEBBD0"/>
      <rgbColor rgb="FF878787"/>
      <rgbColor rgb="FF9999FF"/>
      <rgbColor rgb="FF9C6A12"/>
      <rgbColor rgb="FFFBEFD6"/>
      <rgbColor rgb="FFE3F3E9"/>
      <rgbColor rgb="FF660066"/>
      <rgbColor rgb="FFFF8080"/>
      <rgbColor rgb="FF0066CC"/>
      <rgbColor rgb="FFD6DEE9"/>
      <rgbColor rgb="FF000080"/>
      <rgbColor rgb="FFFF00FF"/>
      <rgbColor rgb="FFFFFF00"/>
      <rgbColor rgb="FF00FFFF"/>
      <rgbColor rgb="FF800080"/>
      <rgbColor rgb="FF800000"/>
      <rgbColor rgb="FF008080"/>
      <rgbColor rgb="FF0000FF"/>
      <rgbColor rgb="FF00CCFF"/>
      <rgbColor rgb="FFEAF1FB"/>
      <rgbColor rgb="FFEAEDF1"/>
      <rgbColor rgb="FFF9F9F9"/>
      <rgbColor rgb="FFD9D9D9"/>
      <rgbColor rgb="FFEEF2F7"/>
      <rgbColor rgb="FFDCE4EE"/>
      <rgbColor rgb="FFFBE3E1"/>
      <rgbColor rgb="FF50698C"/>
      <rgbColor rgb="FF33CCCC"/>
      <rgbColor rgb="FF99CC00"/>
      <rgbColor rgb="FFFFCC00"/>
      <rgbColor rgb="FFC4A24A"/>
      <rgbColor rgb="FFFF6600"/>
      <rgbColor rgb="FF6B7280"/>
      <rgbColor rgb="FF6B7A90"/>
      <rgbColor rgb="FF1C3A5E"/>
      <rgbColor rgb="FF339966"/>
      <rgbColor rgb="FF0E2038"/>
      <rgbColor rgb="FF333300"/>
      <rgbColor rgb="FFB23A2E"/>
      <rgbColor rgb="FF993366"/>
      <rgbColor rgb="FF333399"/>
      <rgbColor rgb="FF1F27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c:style val="2"/>
  <c:chart>
    <c:autoTitleDeleted val="1"/>
    <c:plotArea>
      <c:layout/>
      <c:barChart>
        <c:barDir val="col"/>
        <c:grouping val="clustered"/>
        <c:varyColors val="0"/>
        <c:ser>
          <c:idx val="0"/>
          <c:order val="0"/>
          <c:tx>
            <c:strRef>
              <c:f>'Suivi du parc'!$I$11</c:f>
              <c:strCache>
                <c:ptCount val="1"/>
                <c:pt idx="0">
                  <c:v>COÛT (€)</c:v>
                </c:pt>
              </c:strCache>
            </c:strRef>
          </c:tx>
          <c:spPr>
            <a:solidFill>
              <a:srgbClr val="1C3A5E"/>
            </a:solidFill>
            <a:ln w="9360">
              <a:solidFill>
                <a:srgbClr val="F9F9F9"/>
              </a:solidFill>
              <a:round/>
            </a:ln>
          </c:spPr>
          <c:invertIfNegative val="0"/>
          <c:dLbls>
            <c:spPr>
              <a:noFill/>
              <a:ln>
                <a:noFill/>
              </a:ln>
              <a:effectLst/>
            </c:spPr>
            <c:txPr>
              <a:bodyPr wrap="none"/>
              <a:lstStyle/>
              <a:p>
                <a:pPr>
                  <a:defRPr sz="1000" b="0" strike="noStrike" spc="-1">
                    <a:latin typeface="Arial"/>
                  </a:defRPr>
                </a:pPr>
                <a:endParaRPr lang="de-DE"/>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'Suivi du parc'!$B$12:$B$23</c:f>
              <c:strCache>
                <c:ptCount val="6"/>
                <c:pt idx="0">
                  <c:v>GR-528-XT</c:v>
                </c:pt>
                <c:pt idx="1">
                  <c:v>HT-664-AP</c:v>
                </c:pt>
                <c:pt idx="2">
                  <c:v>KM-207-LR</c:v>
                </c:pt>
                <c:pt idx="3">
                  <c:v>LP-931-QN</c:v>
                </c:pt>
                <c:pt idx="4">
                  <c:v>MR-540-BV</c:v>
                </c:pt>
                <c:pt idx="5">
                  <c:v>NX-118-CE</c:v>
                </c:pt>
              </c:strCache>
            </c:strRef>
          </c:cat>
          <c:val>
            <c:numRef>
              <c:f>'Suivi du parc'!$I$12:$I$23</c:f>
              <c:numCache>
                <c:formatCode>#,##0.00" €"</c:formatCode>
                <c:ptCount val="12"/>
                <c:pt idx="0">
                  <c:v>140</c:v>
                </c:pt>
                <c:pt idx="1">
                  <c:v>610</c:v>
                </c:pt>
                <c:pt idx="2">
                  <c:v>0</c:v>
                </c:pt>
                <c:pt idx="3">
                  <c:v>1580</c:v>
                </c:pt>
                <c:pt idx="4">
                  <c:v>260</c:v>
                </c:pt>
                <c:pt idx="5">
                  <c:v>0</c:v>
                </c:pt>
              </c:numCache>
            </c:numRef>
          </c:val>
          <c:extLst>
            <c:ext xmlns:c16="http://schemas.microsoft.com/office/drawing/2014/chart" uri="{C3380CC4-5D6E-409C-BE32-E72D297353CC}">
              <c16:uniqueId val="{00000000-EB66-4D4E-9A00-1B873A71D342}"/>
            </c:ext>
          </c:extLst>
        </c:ser>
        <c:dLbls>
          <c:showLegendKey val="0"/>
          <c:showVal val="0"/>
          <c:showCatName val="0"/>
          <c:showSerName val="0"/>
          <c:showPercent val="0"/>
          <c:showBubbleSize val="0"/>
        </c:dLbls>
        <c:gapWidth val="150"/>
        <c:axId val="79563522"/>
        <c:axId val="28016892"/>
      </c:barChart>
      <c:catAx>
        <c:axId val="79563522"/>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28016892"/>
        <c:crosses val="autoZero"/>
        <c:auto val="1"/>
        <c:lblAlgn val="ctr"/>
        <c:lblOffset val="100"/>
        <c:noMultiLvlLbl val="0"/>
      </c:catAx>
      <c:valAx>
        <c:axId val="28016892"/>
        <c:scaling>
          <c:orientation val="minMax"/>
        </c:scaling>
        <c:delete val="0"/>
        <c:axPos val="l"/>
        <c:majorGridlines>
          <c:spPr>
            <a:ln w="9360">
              <a:solidFill>
                <a:srgbClr val="878787"/>
              </a:solidFill>
              <a:round/>
            </a:ln>
          </c:spPr>
        </c:majorGridlines>
        <c:numFmt formatCode="#,##0.00&quot; €&quot;"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de-DE"/>
          </a:p>
        </c:txPr>
        <c:crossAx val="79563522"/>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25</xdr:row>
      <xdr:rowOff>0</xdr:rowOff>
    </xdr:from>
    <xdr:to>
      <xdr:col>8</xdr:col>
      <xdr:colOff>581400</xdr:colOff>
      <xdr:row>38</xdr:row>
      <xdr:rowOff>115200</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E2038"/>
    <pageSetUpPr fitToPage="1"/>
  </sheetPr>
  <dimension ref="B2:J83"/>
  <sheetViews>
    <sheetView showGridLines="0" tabSelected="1" zoomScaleNormal="100" workbookViewId="0">
      <selection activeCell="L84" sqref="L84"/>
    </sheetView>
  </sheetViews>
  <sheetFormatPr baseColWidth="10" defaultColWidth="8.7109375" defaultRowHeight="15" x14ac:dyDescent="0.25"/>
  <cols>
    <col min="1" max="1" width="2.42578125" customWidth="1"/>
    <col min="2" max="2" width="27.85546875" bestFit="1" customWidth="1"/>
    <col min="3" max="3" width="11.5703125" bestFit="1" customWidth="1"/>
    <col min="4" max="4" width="14" bestFit="1" customWidth="1"/>
    <col min="5" max="5" width="18.28515625" bestFit="1" customWidth="1"/>
    <col min="6" max="6" width="32.5703125" bestFit="1" customWidth="1"/>
    <col min="7" max="7" width="14" customWidth="1"/>
    <col min="8" max="8" width="2.42578125" customWidth="1"/>
    <col min="9" max="10" width="2" bestFit="1" customWidth="1"/>
  </cols>
  <sheetData>
    <row r="2" spans="2:7" ht="43.5" customHeight="1" x14ac:dyDescent="0.25">
      <c r="B2" s="14" t="s">
        <v>0</v>
      </c>
      <c r="C2" s="14"/>
      <c r="D2" s="14"/>
      <c r="E2" s="14"/>
      <c r="F2" s="14"/>
      <c r="G2" s="14"/>
    </row>
    <row r="3" spans="2:7" ht="18" customHeight="1" x14ac:dyDescent="0.25">
      <c r="B3" s="13" t="s">
        <v>1</v>
      </c>
      <c r="C3" s="13"/>
      <c r="D3" s="13"/>
      <c r="E3" s="13"/>
      <c r="F3" s="13"/>
      <c r="G3" s="13"/>
    </row>
    <row r="4" spans="2:7" ht="4.5" customHeight="1" x14ac:dyDescent="0.25">
      <c r="B4" s="15"/>
      <c r="C4" s="15"/>
      <c r="D4" s="15"/>
      <c r="E4" s="15"/>
      <c r="F4" s="15"/>
      <c r="G4" s="15"/>
    </row>
    <row r="5" spans="2:7" ht="6" customHeight="1" x14ac:dyDescent="0.25"/>
    <row r="6" spans="2:7" ht="24.75" customHeight="1" x14ac:dyDescent="0.25">
      <c r="B6" s="12" t="s">
        <v>2</v>
      </c>
      <c r="C6" s="12"/>
      <c r="D6" s="12"/>
      <c r="E6" s="12"/>
      <c r="F6" s="12"/>
      <c r="G6" s="12"/>
    </row>
    <row r="7" spans="2:7" ht="21" customHeight="1" x14ac:dyDescent="0.25">
      <c r="B7" s="16" t="s">
        <v>3</v>
      </c>
      <c r="C7" s="11" t="s">
        <v>4</v>
      </c>
      <c r="D7" s="11"/>
      <c r="E7" s="17" t="s">
        <v>5</v>
      </c>
      <c r="F7" s="10" t="s">
        <v>6</v>
      </c>
      <c r="G7" s="10"/>
    </row>
    <row r="8" spans="2:7" ht="21" customHeight="1" x14ac:dyDescent="0.25">
      <c r="B8" s="18" t="s">
        <v>7</v>
      </c>
      <c r="C8" s="9" t="s">
        <v>8</v>
      </c>
      <c r="D8" s="9"/>
      <c r="E8" s="19" t="s">
        <v>9</v>
      </c>
      <c r="F8" s="8" t="s">
        <v>10</v>
      </c>
      <c r="G8" s="8"/>
    </row>
    <row r="9" spans="2:7" ht="21" customHeight="1" x14ac:dyDescent="0.25">
      <c r="B9" s="18" t="s">
        <v>11</v>
      </c>
      <c r="C9" s="7">
        <v>2024</v>
      </c>
      <c r="D9" s="7"/>
      <c r="E9" s="19" t="s">
        <v>12</v>
      </c>
      <c r="F9" s="8" t="s">
        <v>13</v>
      </c>
      <c r="G9" s="8"/>
    </row>
    <row r="10" spans="2:7" ht="21" customHeight="1" x14ac:dyDescent="0.25">
      <c r="B10" s="18" t="s">
        <v>14</v>
      </c>
      <c r="C10" s="9" t="s">
        <v>15</v>
      </c>
      <c r="D10" s="9"/>
      <c r="E10" s="19" t="s">
        <v>16</v>
      </c>
      <c r="F10" s="8" t="s">
        <v>17</v>
      </c>
      <c r="G10" s="8"/>
    </row>
    <row r="11" spans="2:7" ht="21" customHeight="1" x14ac:dyDescent="0.25">
      <c r="B11" s="18" t="s">
        <v>18</v>
      </c>
      <c r="C11" s="6">
        <v>46450</v>
      </c>
      <c r="D11" s="6"/>
      <c r="E11" s="19" t="s">
        <v>19</v>
      </c>
      <c r="F11" s="5">
        <v>46464</v>
      </c>
      <c r="G11" s="5"/>
    </row>
    <row r="12" spans="2:7" ht="21" customHeight="1" x14ac:dyDescent="0.25">
      <c r="B12" s="18" t="s">
        <v>20</v>
      </c>
      <c r="C12" s="4">
        <v>22480</v>
      </c>
      <c r="D12" s="4"/>
      <c r="E12" s="19" t="s">
        <v>21</v>
      </c>
      <c r="F12" s="3">
        <v>24310</v>
      </c>
      <c r="G12" s="3"/>
    </row>
    <row r="13" spans="2:7" ht="21" customHeight="1" x14ac:dyDescent="0.25">
      <c r="B13" s="18" t="s">
        <v>22</v>
      </c>
      <c r="C13" s="9" t="s">
        <v>23</v>
      </c>
      <c r="D13" s="9"/>
      <c r="E13" s="19" t="s">
        <v>24</v>
      </c>
      <c r="F13" s="8" t="s">
        <v>25</v>
      </c>
      <c r="G13" s="8"/>
    </row>
    <row r="14" spans="2:7" ht="21" customHeight="1" x14ac:dyDescent="0.25">
      <c r="B14" s="18" t="s">
        <v>26</v>
      </c>
      <c r="C14" s="6">
        <v>47375</v>
      </c>
      <c r="D14" s="6"/>
      <c r="E14" s="19" t="s">
        <v>27</v>
      </c>
      <c r="F14" s="8" t="s">
        <v>28</v>
      </c>
      <c r="G14" s="8"/>
    </row>
    <row r="15" spans="2:7" ht="6" customHeight="1" x14ac:dyDescent="0.25"/>
    <row r="16" spans="2:7" ht="24.75" customHeight="1" x14ac:dyDescent="0.25">
      <c r="B16" s="12" t="s">
        <v>29</v>
      </c>
      <c r="C16" s="12"/>
      <c r="D16" s="12"/>
      <c r="E16" s="12"/>
      <c r="F16" s="12"/>
      <c r="G16" s="12"/>
    </row>
    <row r="17" spans="2:10" ht="30" customHeight="1" x14ac:dyDescent="0.25">
      <c r="B17" s="20">
        <f>COUNT($I$23:$I$71)</f>
        <v>43</v>
      </c>
      <c r="C17" s="21" t="s">
        <v>30</v>
      </c>
      <c r="D17" s="22">
        <f>IFERROR(AVERAGE($I$23:$I$71)/4,0)</f>
        <v>0.77906976744186052</v>
      </c>
      <c r="E17" s="21" t="s">
        <v>31</v>
      </c>
      <c r="F17" s="22">
        <f>IFERROR(AVERAGE($J$23:$J$71)/4,0)</f>
        <v>0.7441860465116279</v>
      </c>
      <c r="G17" s="21" t="s">
        <v>32</v>
      </c>
    </row>
    <row r="18" spans="2:10" ht="30" customHeight="1" x14ac:dyDescent="0.25">
      <c r="B18" s="23">
        <f>COUNTIF($E$23:$E$71,"Dégradation")</f>
        <v>5</v>
      </c>
      <c r="C18" s="24" t="s">
        <v>33</v>
      </c>
      <c r="D18" s="25">
        <f>$F$12-$C$12</f>
        <v>1830</v>
      </c>
      <c r="E18" s="24" t="s">
        <v>34</v>
      </c>
      <c r="F18" s="26">
        <f>SUM($G$23:$G$71)</f>
        <v>445</v>
      </c>
      <c r="G18" s="24" t="s">
        <v>35</v>
      </c>
    </row>
    <row r="19" spans="2:10" ht="24" customHeight="1" x14ac:dyDescent="0.25">
      <c r="B19" s="2" t="str">
        <f>"ÉTAT GLOBAL AU RETOUR  —  "&amp;IF($F$17&gt;=0.9,"EXCELLENT",IF($F$17&gt;=0.75,"BON, RIEN À SIGNALER",IF($F$17&gt;=0.5,"MOYEN — POINTS À SURVEILLER","MAUVAIS — INTERVENTION REQUISE")))</f>
        <v>ÉTAT GLOBAL AU RETOUR  —  MOYEN — POINTS À SURVEILLER</v>
      </c>
      <c r="C19" s="2"/>
      <c r="D19" s="2"/>
      <c r="E19" s="2"/>
      <c r="F19" s="2"/>
      <c r="G19" s="2"/>
    </row>
    <row r="20" spans="2:10" ht="6" customHeight="1" x14ac:dyDescent="0.25"/>
    <row r="21" spans="2:10" ht="24.75" customHeight="1" x14ac:dyDescent="0.25">
      <c r="B21" s="12" t="s">
        <v>36</v>
      </c>
      <c r="C21" s="12"/>
      <c r="D21" s="12"/>
      <c r="E21" s="12"/>
      <c r="F21" s="12"/>
      <c r="G21" s="12"/>
    </row>
    <row r="22" spans="2:10" ht="25.5" customHeight="1" x14ac:dyDescent="0.25">
      <c r="B22" s="27" t="s">
        <v>37</v>
      </c>
      <c r="C22" s="28" t="s">
        <v>38</v>
      </c>
      <c r="D22" s="28" t="s">
        <v>39</v>
      </c>
      <c r="E22" s="28" t="s">
        <v>40</v>
      </c>
      <c r="F22" s="28" t="s">
        <v>41</v>
      </c>
      <c r="G22" s="29" t="s">
        <v>42</v>
      </c>
    </row>
    <row r="23" spans="2:10" ht="18.75" customHeight="1" x14ac:dyDescent="0.25">
      <c r="B23" s="1" t="s">
        <v>43</v>
      </c>
      <c r="C23" s="1"/>
      <c r="D23" s="1"/>
      <c r="E23" s="1"/>
      <c r="F23" s="1"/>
      <c r="G23" s="1"/>
    </row>
    <row r="24" spans="2:10" ht="16.5" customHeight="1" x14ac:dyDescent="0.25">
      <c r="B24" s="30" t="s">
        <v>44</v>
      </c>
      <c r="C24" s="31" t="s">
        <v>45</v>
      </c>
      <c r="D24" s="31" t="s">
        <v>45</v>
      </c>
      <c r="E24" s="32" t="str">
        <f t="shared" ref="E24:E36" si="0">IF(OR(C24="",D24=""),"",IF(J24&lt;I24,"Dégradation",IF(J24&gt;I24,"Amélioration","Identique")))</f>
        <v>Identique</v>
      </c>
      <c r="F24" s="33"/>
      <c r="G24" s="34"/>
      <c r="I24">
        <f t="shared" ref="I24:I36" si="1">IFERROR(INDEX(ScoresEtat,MATCH(C24,Etats,0)),"")</f>
        <v>4</v>
      </c>
      <c r="J24">
        <f t="shared" ref="J24:J36" si="2">IFERROR(INDEX(ScoresEtat,MATCH(D24,Etats,0)),"")</f>
        <v>4</v>
      </c>
    </row>
    <row r="25" spans="2:10" ht="16.5" customHeight="1" x14ac:dyDescent="0.25">
      <c r="B25" s="35" t="s">
        <v>46</v>
      </c>
      <c r="C25" s="31" t="s">
        <v>47</v>
      </c>
      <c r="D25" s="31" t="s">
        <v>47</v>
      </c>
      <c r="E25" s="36" t="str">
        <f t="shared" si="0"/>
        <v>Identique</v>
      </c>
      <c r="F25" s="37"/>
      <c r="G25" s="38"/>
      <c r="I25">
        <f t="shared" si="1"/>
        <v>3</v>
      </c>
      <c r="J25">
        <f t="shared" si="2"/>
        <v>3</v>
      </c>
    </row>
    <row r="26" spans="2:10" ht="16.5" customHeight="1" x14ac:dyDescent="0.25">
      <c r="B26" s="30" t="s">
        <v>48</v>
      </c>
      <c r="C26" s="31" t="s">
        <v>47</v>
      </c>
      <c r="D26" s="31" t="s">
        <v>47</v>
      </c>
      <c r="E26" s="32" t="str">
        <f t="shared" si="0"/>
        <v>Identique</v>
      </c>
      <c r="F26" s="33"/>
      <c r="G26" s="34"/>
      <c r="I26">
        <f t="shared" si="1"/>
        <v>3</v>
      </c>
      <c r="J26">
        <f t="shared" si="2"/>
        <v>3</v>
      </c>
    </row>
    <row r="27" spans="2:10" ht="16.5" customHeight="1" x14ac:dyDescent="0.25">
      <c r="B27" s="35" t="s">
        <v>49</v>
      </c>
      <c r="C27" s="31" t="s">
        <v>47</v>
      </c>
      <c r="D27" s="31" t="s">
        <v>47</v>
      </c>
      <c r="E27" s="36" t="str">
        <f t="shared" si="0"/>
        <v>Identique</v>
      </c>
      <c r="F27" s="37"/>
      <c r="G27" s="38"/>
      <c r="I27">
        <f t="shared" si="1"/>
        <v>3</v>
      </c>
      <c r="J27">
        <f t="shared" si="2"/>
        <v>3</v>
      </c>
    </row>
    <row r="28" spans="2:10" ht="16.5" customHeight="1" x14ac:dyDescent="0.25">
      <c r="B28" s="30" t="s">
        <v>50</v>
      </c>
      <c r="C28" s="31" t="s">
        <v>47</v>
      </c>
      <c r="D28" s="31" t="s">
        <v>51</v>
      </c>
      <c r="E28" s="32" t="str">
        <f t="shared" si="0"/>
        <v>Dégradation</v>
      </c>
      <c r="F28" s="33" t="s">
        <v>52</v>
      </c>
      <c r="G28" s="34">
        <v>120</v>
      </c>
      <c r="I28">
        <f t="shared" si="1"/>
        <v>3</v>
      </c>
      <c r="J28">
        <f t="shared" si="2"/>
        <v>2</v>
      </c>
    </row>
    <row r="29" spans="2:10" ht="16.5" customHeight="1" x14ac:dyDescent="0.25">
      <c r="B29" s="35" t="s">
        <v>53</v>
      </c>
      <c r="C29" s="31" t="s">
        <v>47</v>
      </c>
      <c r="D29" s="31" t="s">
        <v>47</v>
      </c>
      <c r="E29" s="36" t="str">
        <f t="shared" si="0"/>
        <v>Identique</v>
      </c>
      <c r="F29" s="37"/>
      <c r="G29" s="38"/>
      <c r="I29">
        <f t="shared" si="1"/>
        <v>3</v>
      </c>
      <c r="J29">
        <f t="shared" si="2"/>
        <v>3</v>
      </c>
    </row>
    <row r="30" spans="2:10" ht="16.5" customHeight="1" x14ac:dyDescent="0.25">
      <c r="B30" s="30" t="s">
        <v>54</v>
      </c>
      <c r="C30" s="31" t="s">
        <v>47</v>
      </c>
      <c r="D30" s="31" t="s">
        <v>47</v>
      </c>
      <c r="E30" s="32" t="str">
        <f t="shared" si="0"/>
        <v>Identique</v>
      </c>
      <c r="F30" s="33"/>
      <c r="G30" s="34"/>
      <c r="I30">
        <f t="shared" si="1"/>
        <v>3</v>
      </c>
      <c r="J30">
        <f t="shared" si="2"/>
        <v>3</v>
      </c>
    </row>
    <row r="31" spans="2:10" ht="16.5" customHeight="1" x14ac:dyDescent="0.25">
      <c r="B31" s="35" t="s">
        <v>55</v>
      </c>
      <c r="C31" s="31" t="s">
        <v>47</v>
      </c>
      <c r="D31" s="31" t="s">
        <v>47</v>
      </c>
      <c r="E31" s="36" t="str">
        <f t="shared" si="0"/>
        <v>Identique</v>
      </c>
      <c r="F31" s="37"/>
      <c r="G31" s="38"/>
      <c r="I31">
        <f t="shared" si="1"/>
        <v>3</v>
      </c>
      <c r="J31">
        <f t="shared" si="2"/>
        <v>3</v>
      </c>
    </row>
    <row r="32" spans="2:10" ht="16.5" customHeight="1" x14ac:dyDescent="0.25">
      <c r="B32" s="30" t="s">
        <v>56</v>
      </c>
      <c r="C32" s="31" t="s">
        <v>45</v>
      </c>
      <c r="D32" s="31" t="s">
        <v>45</v>
      </c>
      <c r="E32" s="32" t="str">
        <f t="shared" si="0"/>
        <v>Identique</v>
      </c>
      <c r="F32" s="33"/>
      <c r="G32" s="34"/>
      <c r="I32">
        <f t="shared" si="1"/>
        <v>4</v>
      </c>
      <c r="J32">
        <f t="shared" si="2"/>
        <v>4</v>
      </c>
    </row>
    <row r="33" spans="2:10" ht="16.5" customHeight="1" x14ac:dyDescent="0.25">
      <c r="B33" s="35" t="s">
        <v>57</v>
      </c>
      <c r="C33" s="31" t="s">
        <v>47</v>
      </c>
      <c r="D33" s="31" t="s">
        <v>47</v>
      </c>
      <c r="E33" s="36" t="str">
        <f t="shared" si="0"/>
        <v>Identique</v>
      </c>
      <c r="F33" s="37"/>
      <c r="G33" s="38"/>
      <c r="I33">
        <f t="shared" si="1"/>
        <v>3</v>
      </c>
      <c r="J33">
        <f t="shared" si="2"/>
        <v>3</v>
      </c>
    </row>
    <row r="34" spans="2:10" ht="16.5" customHeight="1" x14ac:dyDescent="0.25">
      <c r="B34" s="30" t="s">
        <v>58</v>
      </c>
      <c r="C34" s="31" t="s">
        <v>47</v>
      </c>
      <c r="D34" s="31" t="s">
        <v>47</v>
      </c>
      <c r="E34" s="32" t="str">
        <f t="shared" si="0"/>
        <v>Identique</v>
      </c>
      <c r="F34" s="33"/>
      <c r="G34" s="34"/>
      <c r="I34">
        <f t="shared" si="1"/>
        <v>3</v>
      </c>
      <c r="J34">
        <f t="shared" si="2"/>
        <v>3</v>
      </c>
    </row>
    <row r="35" spans="2:10" ht="16.5" customHeight="1" x14ac:dyDescent="0.25">
      <c r="B35" s="35" t="s">
        <v>59</v>
      </c>
      <c r="C35" s="31" t="s">
        <v>47</v>
      </c>
      <c r="D35" s="31" t="s">
        <v>47</v>
      </c>
      <c r="E35" s="36" t="str">
        <f t="shared" si="0"/>
        <v>Identique</v>
      </c>
      <c r="F35" s="37"/>
      <c r="G35" s="38"/>
      <c r="I35">
        <f t="shared" si="1"/>
        <v>3</v>
      </c>
      <c r="J35">
        <f t="shared" si="2"/>
        <v>3</v>
      </c>
    </row>
    <row r="36" spans="2:10" ht="16.5" customHeight="1" x14ac:dyDescent="0.25">
      <c r="B36" s="30" t="s">
        <v>60</v>
      </c>
      <c r="C36" s="31" t="s">
        <v>45</v>
      </c>
      <c r="D36" s="31" t="s">
        <v>45</v>
      </c>
      <c r="E36" s="32" t="str">
        <f t="shared" si="0"/>
        <v>Identique</v>
      </c>
      <c r="F36" s="33"/>
      <c r="G36" s="34"/>
      <c r="I36">
        <f t="shared" si="1"/>
        <v>4</v>
      </c>
      <c r="J36">
        <f t="shared" si="2"/>
        <v>4</v>
      </c>
    </row>
    <row r="37" spans="2:10" ht="18.75" customHeight="1" x14ac:dyDescent="0.25">
      <c r="B37" s="1" t="s">
        <v>61</v>
      </c>
      <c r="C37" s="1"/>
      <c r="D37" s="1"/>
      <c r="E37" s="1"/>
      <c r="F37" s="1"/>
      <c r="G37" s="1"/>
    </row>
    <row r="38" spans="2:10" ht="16.5" customHeight="1" x14ac:dyDescent="0.25">
      <c r="B38" s="35" t="s">
        <v>62</v>
      </c>
      <c r="C38" s="31" t="s">
        <v>47</v>
      </c>
      <c r="D38" s="31" t="s">
        <v>63</v>
      </c>
      <c r="E38" s="36" t="str">
        <f t="shared" ref="E38:E43" si="3">IF(OR(C38="",D38=""),"",IF(J38&lt;I38,"Dégradation",IF(J38&gt;I38,"Amélioration","Identique")))</f>
        <v>Dégradation</v>
      </c>
      <c r="F38" s="37" t="s">
        <v>64</v>
      </c>
      <c r="G38" s="38">
        <v>250</v>
      </c>
      <c r="I38">
        <f t="shared" ref="I38:J43" si="4">IFERROR(INDEX(ScoresEtat,MATCH(C38,Etats,0)),"")</f>
        <v>3</v>
      </c>
      <c r="J38">
        <f t="shared" si="4"/>
        <v>1</v>
      </c>
    </row>
    <row r="39" spans="2:10" ht="16.5" customHeight="1" x14ac:dyDescent="0.25">
      <c r="B39" s="30" t="s">
        <v>65</v>
      </c>
      <c r="C39" s="31" t="s">
        <v>47</v>
      </c>
      <c r="D39" s="31" t="s">
        <v>47</v>
      </c>
      <c r="E39" s="32" t="str">
        <f t="shared" si="3"/>
        <v>Identique</v>
      </c>
      <c r="F39" s="33"/>
      <c r="G39" s="34"/>
      <c r="I39">
        <f t="shared" si="4"/>
        <v>3</v>
      </c>
      <c r="J39">
        <f t="shared" si="4"/>
        <v>3</v>
      </c>
    </row>
    <row r="40" spans="2:10" ht="16.5" customHeight="1" x14ac:dyDescent="0.25">
      <c r="B40" s="35" t="s">
        <v>66</v>
      </c>
      <c r="C40" s="31" t="s">
        <v>47</v>
      </c>
      <c r="D40" s="31" t="s">
        <v>47</v>
      </c>
      <c r="E40" s="36" t="str">
        <f t="shared" si="3"/>
        <v>Identique</v>
      </c>
      <c r="F40" s="37"/>
      <c r="G40" s="38"/>
      <c r="I40">
        <f t="shared" si="4"/>
        <v>3</v>
      </c>
      <c r="J40">
        <f t="shared" si="4"/>
        <v>3</v>
      </c>
    </row>
    <row r="41" spans="2:10" ht="16.5" customHeight="1" x14ac:dyDescent="0.25">
      <c r="B41" s="30" t="s">
        <v>67</v>
      </c>
      <c r="C41" s="31" t="s">
        <v>45</v>
      </c>
      <c r="D41" s="31" t="s">
        <v>45</v>
      </c>
      <c r="E41" s="32" t="str">
        <f t="shared" si="3"/>
        <v>Identique</v>
      </c>
      <c r="F41" s="33"/>
      <c r="G41" s="34"/>
      <c r="I41">
        <f t="shared" si="4"/>
        <v>4</v>
      </c>
      <c r="J41">
        <f t="shared" si="4"/>
        <v>4</v>
      </c>
    </row>
    <row r="42" spans="2:10" ht="16.5" customHeight="1" x14ac:dyDescent="0.25">
      <c r="B42" s="35" t="s">
        <v>68</v>
      </c>
      <c r="C42" s="31" t="s">
        <v>47</v>
      </c>
      <c r="D42" s="31" t="s">
        <v>47</v>
      </c>
      <c r="E42" s="36" t="str">
        <f t="shared" si="3"/>
        <v>Identique</v>
      </c>
      <c r="F42" s="37"/>
      <c r="G42" s="38"/>
      <c r="I42">
        <f t="shared" si="4"/>
        <v>3</v>
      </c>
      <c r="J42">
        <f t="shared" si="4"/>
        <v>3</v>
      </c>
    </row>
    <row r="43" spans="2:10" ht="16.5" customHeight="1" x14ac:dyDescent="0.25">
      <c r="B43" s="30" t="s">
        <v>69</v>
      </c>
      <c r="C43" s="31" t="s">
        <v>47</v>
      </c>
      <c r="D43" s="31" t="s">
        <v>47</v>
      </c>
      <c r="E43" s="32" t="str">
        <f t="shared" si="3"/>
        <v>Identique</v>
      </c>
      <c r="F43" s="33"/>
      <c r="G43" s="34"/>
      <c r="I43">
        <f t="shared" si="4"/>
        <v>3</v>
      </c>
      <c r="J43">
        <f t="shared" si="4"/>
        <v>3</v>
      </c>
    </row>
    <row r="44" spans="2:10" ht="18.75" customHeight="1" x14ac:dyDescent="0.25">
      <c r="B44" s="1" t="s">
        <v>70</v>
      </c>
      <c r="C44" s="1"/>
      <c r="D44" s="1"/>
      <c r="E44" s="1"/>
      <c r="F44" s="1"/>
      <c r="G44" s="1"/>
    </row>
    <row r="45" spans="2:10" ht="16.5" customHeight="1" x14ac:dyDescent="0.25">
      <c r="B45" s="35" t="s">
        <v>71</v>
      </c>
      <c r="C45" s="31" t="s">
        <v>47</v>
      </c>
      <c r="D45" s="31" t="s">
        <v>47</v>
      </c>
      <c r="E45" s="36" t="str">
        <f>IF(OR(C45="",D45=""),"",IF(J45&lt;I45,"Dégradation",IF(J45&gt;I45,"Amélioration","Identique")))</f>
        <v>Identique</v>
      </c>
      <c r="F45" s="37"/>
      <c r="G45" s="38"/>
      <c r="I45">
        <f t="shared" ref="I45:J49" si="5">IFERROR(INDEX(ScoresEtat,MATCH(C45,Etats,0)),"")</f>
        <v>3</v>
      </c>
      <c r="J45">
        <f t="shared" si="5"/>
        <v>3</v>
      </c>
    </row>
    <row r="46" spans="2:10" ht="16.5" customHeight="1" x14ac:dyDescent="0.25">
      <c r="B46" s="30" t="s">
        <v>72</v>
      </c>
      <c r="C46" s="31" t="s">
        <v>45</v>
      </c>
      <c r="D46" s="31" t="s">
        <v>45</v>
      </c>
      <c r="E46" s="32" t="str">
        <f>IF(OR(C46="",D46=""),"",IF(J46&lt;I46,"Dégradation",IF(J46&gt;I46,"Amélioration","Identique")))</f>
        <v>Identique</v>
      </c>
      <c r="F46" s="33"/>
      <c r="G46" s="34"/>
      <c r="I46">
        <f t="shared" si="5"/>
        <v>4</v>
      </c>
      <c r="J46">
        <f t="shared" si="5"/>
        <v>4</v>
      </c>
    </row>
    <row r="47" spans="2:10" ht="16.5" customHeight="1" x14ac:dyDescent="0.25">
      <c r="B47" s="35" t="s">
        <v>73</v>
      </c>
      <c r="C47" s="31" t="s">
        <v>47</v>
      </c>
      <c r="D47" s="31" t="s">
        <v>47</v>
      </c>
      <c r="E47" s="36" t="str">
        <f>IF(OR(C47="",D47=""),"",IF(J47&lt;I47,"Dégradation",IF(J47&gt;I47,"Amélioration","Identique")))</f>
        <v>Identique</v>
      </c>
      <c r="F47" s="37"/>
      <c r="G47" s="38"/>
      <c r="I47">
        <f t="shared" si="5"/>
        <v>3</v>
      </c>
      <c r="J47">
        <f t="shared" si="5"/>
        <v>3</v>
      </c>
    </row>
    <row r="48" spans="2:10" ht="16.5" customHeight="1" x14ac:dyDescent="0.25">
      <c r="B48" s="30" t="s">
        <v>74</v>
      </c>
      <c r="C48" s="31" t="s">
        <v>47</v>
      </c>
      <c r="D48" s="31" t="s">
        <v>51</v>
      </c>
      <c r="E48" s="32" t="str">
        <f>IF(OR(C48="",D48=""),"",IF(J48&lt;I48,"Dégradation",IF(J48&gt;I48,"Amélioration","Identique")))</f>
        <v>Dégradation</v>
      </c>
      <c r="F48" s="33" t="s">
        <v>75</v>
      </c>
      <c r="G48" s="34"/>
      <c r="I48">
        <f t="shared" si="5"/>
        <v>3</v>
      </c>
      <c r="J48">
        <f t="shared" si="5"/>
        <v>2</v>
      </c>
    </row>
    <row r="49" spans="2:10" ht="16.5" customHeight="1" x14ac:dyDescent="0.25">
      <c r="B49" s="35" t="s">
        <v>76</v>
      </c>
      <c r="C49" s="31" t="s">
        <v>77</v>
      </c>
      <c r="D49" s="31" t="s">
        <v>77</v>
      </c>
      <c r="E49" s="36" t="str">
        <f>IF(OR(C49="",D49=""),"",IF(J49&lt;I49,"Dégradation",IF(J49&gt;I49,"Amélioration","Identique")))</f>
        <v>Identique</v>
      </c>
      <c r="F49" s="37" t="s">
        <v>78</v>
      </c>
      <c r="G49" s="38"/>
      <c r="I49">
        <f t="shared" si="5"/>
        <v>0</v>
      </c>
      <c r="J49">
        <f t="shared" si="5"/>
        <v>0</v>
      </c>
    </row>
    <row r="50" spans="2:10" ht="18.75" customHeight="1" x14ac:dyDescent="0.25">
      <c r="B50" s="1" t="s">
        <v>79</v>
      </c>
      <c r="C50" s="1"/>
      <c r="D50" s="1"/>
      <c r="E50" s="1"/>
      <c r="F50" s="1"/>
      <c r="G50" s="1"/>
    </row>
    <row r="51" spans="2:10" ht="16.5" customHeight="1" x14ac:dyDescent="0.25">
      <c r="B51" s="30" t="s">
        <v>80</v>
      </c>
      <c r="C51" s="31" t="s">
        <v>47</v>
      </c>
      <c r="D51" s="31" t="s">
        <v>51</v>
      </c>
      <c r="E51" s="32" t="str">
        <f t="shared" ref="E51:E59" si="6">IF(OR(C51="",D51=""),"",IF(J51&lt;I51,"Dégradation",IF(J51&gt;I51,"Amélioration","Identique")))</f>
        <v>Dégradation</v>
      </c>
      <c r="F51" s="33" t="s">
        <v>81</v>
      </c>
      <c r="G51" s="34">
        <v>40</v>
      </c>
      <c r="I51">
        <f t="shared" ref="I51:I59" si="7">IFERROR(INDEX(ScoresEtat,MATCH(C51,Etats,0)),"")</f>
        <v>3</v>
      </c>
      <c r="J51">
        <f t="shared" ref="J51:J59" si="8">IFERROR(INDEX(ScoresEtat,MATCH(D51,Etats,0)),"")</f>
        <v>2</v>
      </c>
    </row>
    <row r="52" spans="2:10" ht="16.5" customHeight="1" x14ac:dyDescent="0.25">
      <c r="B52" s="35" t="s">
        <v>82</v>
      </c>
      <c r="C52" s="31" t="s">
        <v>47</v>
      </c>
      <c r="D52" s="31" t="s">
        <v>47</v>
      </c>
      <c r="E52" s="36" t="str">
        <f t="shared" si="6"/>
        <v>Identique</v>
      </c>
      <c r="F52" s="37"/>
      <c r="G52" s="38"/>
      <c r="I52">
        <f t="shared" si="7"/>
        <v>3</v>
      </c>
      <c r="J52">
        <f t="shared" si="8"/>
        <v>3</v>
      </c>
    </row>
    <row r="53" spans="2:10" ht="16.5" customHeight="1" x14ac:dyDescent="0.25">
      <c r="B53" s="30" t="s">
        <v>83</v>
      </c>
      <c r="C53" s="31" t="s">
        <v>47</v>
      </c>
      <c r="D53" s="31" t="s">
        <v>47</v>
      </c>
      <c r="E53" s="32" t="str">
        <f t="shared" si="6"/>
        <v>Identique</v>
      </c>
      <c r="F53" s="33"/>
      <c r="G53" s="34"/>
      <c r="I53">
        <f t="shared" si="7"/>
        <v>3</v>
      </c>
      <c r="J53">
        <f t="shared" si="8"/>
        <v>3</v>
      </c>
    </row>
    <row r="54" spans="2:10" ht="16.5" customHeight="1" x14ac:dyDescent="0.25">
      <c r="B54" s="35" t="s">
        <v>84</v>
      </c>
      <c r="C54" s="31" t="s">
        <v>47</v>
      </c>
      <c r="D54" s="31" t="s">
        <v>47</v>
      </c>
      <c r="E54" s="36" t="str">
        <f t="shared" si="6"/>
        <v>Identique</v>
      </c>
      <c r="F54" s="37"/>
      <c r="G54" s="38"/>
      <c r="I54">
        <f t="shared" si="7"/>
        <v>3</v>
      </c>
      <c r="J54">
        <f t="shared" si="8"/>
        <v>3</v>
      </c>
    </row>
    <row r="55" spans="2:10" ht="16.5" customHeight="1" x14ac:dyDescent="0.25">
      <c r="B55" s="30" t="s">
        <v>85</v>
      </c>
      <c r="C55" s="31" t="s">
        <v>45</v>
      </c>
      <c r="D55" s="31" t="s">
        <v>45</v>
      </c>
      <c r="E55" s="32" t="str">
        <f t="shared" si="6"/>
        <v>Identique</v>
      </c>
      <c r="F55" s="33"/>
      <c r="G55" s="34"/>
      <c r="I55">
        <f t="shared" si="7"/>
        <v>4</v>
      </c>
      <c r="J55">
        <f t="shared" si="8"/>
        <v>4</v>
      </c>
    </row>
    <row r="56" spans="2:10" ht="16.5" customHeight="1" x14ac:dyDescent="0.25">
      <c r="B56" s="35" t="s">
        <v>86</v>
      </c>
      <c r="C56" s="31" t="s">
        <v>47</v>
      </c>
      <c r="D56" s="31" t="s">
        <v>47</v>
      </c>
      <c r="E56" s="36" t="str">
        <f t="shared" si="6"/>
        <v>Identique</v>
      </c>
      <c r="F56" s="37"/>
      <c r="G56" s="38"/>
      <c r="I56">
        <f t="shared" si="7"/>
        <v>3</v>
      </c>
      <c r="J56">
        <f t="shared" si="8"/>
        <v>3</v>
      </c>
    </row>
    <row r="57" spans="2:10" ht="16.5" customHeight="1" x14ac:dyDescent="0.25">
      <c r="B57" s="30" t="s">
        <v>87</v>
      </c>
      <c r="C57" s="31" t="s">
        <v>47</v>
      </c>
      <c r="D57" s="31" t="s">
        <v>47</v>
      </c>
      <c r="E57" s="32" t="str">
        <f t="shared" si="6"/>
        <v>Identique</v>
      </c>
      <c r="F57" s="33"/>
      <c r="G57" s="34"/>
      <c r="I57">
        <f t="shared" si="7"/>
        <v>3</v>
      </c>
      <c r="J57">
        <f t="shared" si="8"/>
        <v>3</v>
      </c>
    </row>
    <row r="58" spans="2:10" ht="16.5" customHeight="1" x14ac:dyDescent="0.25">
      <c r="B58" s="35" t="s">
        <v>88</v>
      </c>
      <c r="C58" s="31" t="s">
        <v>47</v>
      </c>
      <c r="D58" s="31" t="s">
        <v>47</v>
      </c>
      <c r="E58" s="36" t="str">
        <f t="shared" si="6"/>
        <v>Identique</v>
      </c>
      <c r="F58" s="37"/>
      <c r="G58" s="38"/>
      <c r="I58">
        <f t="shared" si="7"/>
        <v>3</v>
      </c>
      <c r="J58">
        <f t="shared" si="8"/>
        <v>3</v>
      </c>
    </row>
    <row r="59" spans="2:10" ht="16.5" customHeight="1" x14ac:dyDescent="0.25">
      <c r="B59" s="30" t="s">
        <v>89</v>
      </c>
      <c r="C59" s="31" t="s">
        <v>47</v>
      </c>
      <c r="D59" s="31" t="s">
        <v>51</v>
      </c>
      <c r="E59" s="32" t="str">
        <f t="shared" si="6"/>
        <v>Dégradation</v>
      </c>
      <c r="F59" s="33" t="s">
        <v>90</v>
      </c>
      <c r="G59" s="34">
        <v>35</v>
      </c>
      <c r="I59">
        <f t="shared" si="7"/>
        <v>3</v>
      </c>
      <c r="J59">
        <f t="shared" si="8"/>
        <v>2</v>
      </c>
    </row>
    <row r="60" spans="2:10" ht="18.75" customHeight="1" x14ac:dyDescent="0.25">
      <c r="B60" s="1" t="s">
        <v>91</v>
      </c>
      <c r="C60" s="1"/>
      <c r="D60" s="1"/>
      <c r="E60" s="1"/>
      <c r="F60" s="1"/>
      <c r="G60" s="1"/>
    </row>
    <row r="61" spans="2:10" ht="16.5" customHeight="1" x14ac:dyDescent="0.25">
      <c r="B61" s="35" t="s">
        <v>92</v>
      </c>
      <c r="C61" s="31" t="s">
        <v>47</v>
      </c>
      <c r="D61" s="31" t="s">
        <v>47</v>
      </c>
      <c r="E61" s="36" t="str">
        <f>IF(OR(C61="",D61=""),"",IF(J61&lt;I61,"Dégradation",IF(J61&gt;I61,"Amélioration","Identique")))</f>
        <v>Identique</v>
      </c>
      <c r="F61" s="37"/>
      <c r="G61" s="38"/>
      <c r="I61">
        <f t="shared" ref="I61:J65" si="9">IFERROR(INDEX(ScoresEtat,MATCH(C61,Etats,0)),"")</f>
        <v>3</v>
      </c>
      <c r="J61">
        <f t="shared" si="9"/>
        <v>3</v>
      </c>
    </row>
    <row r="62" spans="2:10" ht="16.5" customHeight="1" x14ac:dyDescent="0.25">
      <c r="B62" s="30" t="s">
        <v>93</v>
      </c>
      <c r="C62" s="31" t="s">
        <v>47</v>
      </c>
      <c r="D62" s="31" t="s">
        <v>47</v>
      </c>
      <c r="E62" s="32" t="str">
        <f>IF(OR(C62="",D62=""),"",IF(J62&lt;I62,"Dégradation",IF(J62&gt;I62,"Amélioration","Identique")))</f>
        <v>Identique</v>
      </c>
      <c r="F62" s="33"/>
      <c r="G62" s="34"/>
      <c r="I62">
        <f t="shared" si="9"/>
        <v>3</v>
      </c>
      <c r="J62">
        <f t="shared" si="9"/>
        <v>3</v>
      </c>
    </row>
    <row r="63" spans="2:10" ht="16.5" customHeight="1" x14ac:dyDescent="0.25">
      <c r="B63" s="35" t="s">
        <v>94</v>
      </c>
      <c r="C63" s="31" t="s">
        <v>47</v>
      </c>
      <c r="D63" s="31" t="s">
        <v>47</v>
      </c>
      <c r="E63" s="36" t="str">
        <f>IF(OR(C63="",D63=""),"",IF(J63&lt;I63,"Dégradation",IF(J63&gt;I63,"Amélioration","Identique")))</f>
        <v>Identique</v>
      </c>
      <c r="F63" s="37"/>
      <c r="G63" s="38"/>
      <c r="I63">
        <f t="shared" si="9"/>
        <v>3</v>
      </c>
      <c r="J63">
        <f t="shared" si="9"/>
        <v>3</v>
      </c>
    </row>
    <row r="64" spans="2:10" ht="16.5" customHeight="1" x14ac:dyDescent="0.25">
      <c r="B64" s="30" t="s">
        <v>95</v>
      </c>
      <c r="C64" s="31" t="s">
        <v>45</v>
      </c>
      <c r="D64" s="31" t="s">
        <v>45</v>
      </c>
      <c r="E64" s="32" t="str">
        <f>IF(OR(C64="",D64=""),"",IF(J64&lt;I64,"Dégradation",IF(J64&gt;I64,"Amélioration","Identique")))</f>
        <v>Identique</v>
      </c>
      <c r="F64" s="33"/>
      <c r="G64" s="34"/>
      <c r="I64">
        <f t="shared" si="9"/>
        <v>4</v>
      </c>
      <c r="J64">
        <f t="shared" si="9"/>
        <v>4</v>
      </c>
    </row>
    <row r="65" spans="2:10" ht="16.5" customHeight="1" x14ac:dyDescent="0.25">
      <c r="B65" s="35" t="s">
        <v>96</v>
      </c>
      <c r="C65" s="31" t="s">
        <v>47</v>
      </c>
      <c r="D65" s="31" t="s">
        <v>47</v>
      </c>
      <c r="E65" s="36" t="str">
        <f>IF(OR(C65="",D65=""),"",IF(J65&lt;I65,"Dégradation",IF(J65&gt;I65,"Amélioration","Identique")))</f>
        <v>Identique</v>
      </c>
      <c r="F65" s="37"/>
      <c r="G65" s="38"/>
      <c r="I65">
        <f t="shared" si="9"/>
        <v>3</v>
      </c>
      <c r="J65">
        <f t="shared" si="9"/>
        <v>3</v>
      </c>
    </row>
    <row r="66" spans="2:10" ht="18.75" customHeight="1" x14ac:dyDescent="0.25">
      <c r="B66" s="1" t="s">
        <v>97</v>
      </c>
      <c r="C66" s="1"/>
      <c r="D66" s="1"/>
      <c r="E66" s="1"/>
      <c r="F66" s="1"/>
      <c r="G66" s="1"/>
    </row>
    <row r="67" spans="2:10" ht="16.5" customHeight="1" x14ac:dyDescent="0.25">
      <c r="B67" s="30" t="s">
        <v>98</v>
      </c>
      <c r="C67" s="31" t="s">
        <v>47</v>
      </c>
      <c r="D67" s="31" t="s">
        <v>47</v>
      </c>
      <c r="E67" s="32" t="str">
        <f>IF(OR(C67="",D67=""),"",IF(J67&lt;I67,"Dégradation",IF(J67&gt;I67,"Amélioration","Identique")))</f>
        <v>Identique</v>
      </c>
      <c r="F67" s="33"/>
      <c r="G67" s="34"/>
      <c r="I67">
        <f t="shared" ref="I67:J71" si="10">IFERROR(INDEX(ScoresEtat,MATCH(C67,Etats,0)),"")</f>
        <v>3</v>
      </c>
      <c r="J67">
        <f t="shared" si="10"/>
        <v>3</v>
      </c>
    </row>
    <row r="68" spans="2:10" ht="16.5" customHeight="1" x14ac:dyDescent="0.25">
      <c r="B68" s="35" t="s">
        <v>99</v>
      </c>
      <c r="C68" s="31" t="s">
        <v>47</v>
      </c>
      <c r="D68" s="31" t="s">
        <v>47</v>
      </c>
      <c r="E68" s="36" t="str">
        <f>IF(OR(C68="",D68=""),"",IF(J68&lt;I68,"Dégradation",IF(J68&gt;I68,"Amélioration","Identique")))</f>
        <v>Identique</v>
      </c>
      <c r="F68" s="37"/>
      <c r="G68" s="38"/>
      <c r="I68">
        <f t="shared" si="10"/>
        <v>3</v>
      </c>
      <c r="J68">
        <f t="shared" si="10"/>
        <v>3</v>
      </c>
    </row>
    <row r="69" spans="2:10" ht="16.5" customHeight="1" x14ac:dyDescent="0.25">
      <c r="B69" s="30" t="s">
        <v>100</v>
      </c>
      <c r="C69" s="31" t="s">
        <v>45</v>
      </c>
      <c r="D69" s="31" t="s">
        <v>45</v>
      </c>
      <c r="E69" s="32" t="str">
        <f>IF(OR(C69="",D69=""),"",IF(J69&lt;I69,"Dégradation",IF(J69&gt;I69,"Amélioration","Identique")))</f>
        <v>Identique</v>
      </c>
      <c r="F69" s="33"/>
      <c r="G69" s="34"/>
      <c r="I69">
        <f t="shared" si="10"/>
        <v>4</v>
      </c>
      <c r="J69">
        <f t="shared" si="10"/>
        <v>4</v>
      </c>
    </row>
    <row r="70" spans="2:10" ht="16.5" customHeight="1" x14ac:dyDescent="0.25">
      <c r="B70" s="35" t="s">
        <v>101</v>
      </c>
      <c r="C70" s="31" t="s">
        <v>47</v>
      </c>
      <c r="D70" s="31" t="s">
        <v>47</v>
      </c>
      <c r="E70" s="36" t="str">
        <f>IF(OR(C70="",D70=""),"",IF(J70&lt;I70,"Dégradation",IF(J70&gt;I70,"Amélioration","Identique")))</f>
        <v>Identique</v>
      </c>
      <c r="F70" s="37"/>
      <c r="G70" s="38"/>
      <c r="I70">
        <f t="shared" si="10"/>
        <v>3</v>
      </c>
      <c r="J70">
        <f t="shared" si="10"/>
        <v>3</v>
      </c>
    </row>
    <row r="71" spans="2:10" ht="16.5" customHeight="1" x14ac:dyDescent="0.25">
      <c r="B71" s="30" t="s">
        <v>102</v>
      </c>
      <c r="C71" s="31" t="s">
        <v>47</v>
      </c>
      <c r="D71" s="31" t="s">
        <v>47</v>
      </c>
      <c r="E71" s="32" t="str">
        <f>IF(OR(C71="",D71=""),"",IF(J71&lt;I71,"Dégradation",IF(J71&gt;I71,"Amélioration","Identique")))</f>
        <v>Identique</v>
      </c>
      <c r="F71" s="33"/>
      <c r="G71" s="34"/>
      <c r="I71">
        <f t="shared" si="10"/>
        <v>3</v>
      </c>
      <c r="J71">
        <f t="shared" si="10"/>
        <v>3</v>
      </c>
    </row>
    <row r="73" spans="2:10" ht="24.75" customHeight="1" x14ac:dyDescent="0.25">
      <c r="B73" s="12" t="s">
        <v>103</v>
      </c>
      <c r="C73" s="12"/>
      <c r="D73" s="12"/>
      <c r="E73" s="12"/>
      <c r="F73" s="12"/>
      <c r="G73" s="12"/>
    </row>
    <row r="74" spans="2:10" ht="15" customHeight="1" x14ac:dyDescent="0.25">
      <c r="B74" s="70" t="s">
        <v>104</v>
      </c>
      <c r="C74" s="70"/>
      <c r="D74" s="70"/>
      <c r="E74" s="70"/>
      <c r="F74" s="70"/>
      <c r="G74" s="70"/>
    </row>
    <row r="75" spans="2:10" x14ac:dyDescent="0.25">
      <c r="B75" s="70"/>
      <c r="C75" s="70"/>
      <c r="D75" s="70"/>
      <c r="E75" s="70"/>
      <c r="F75" s="70"/>
      <c r="G75" s="70"/>
    </row>
    <row r="76" spans="2:10" x14ac:dyDescent="0.25">
      <c r="B76" s="70"/>
      <c r="C76" s="70"/>
      <c r="D76" s="70"/>
      <c r="E76" s="70"/>
      <c r="F76" s="70"/>
      <c r="G76" s="70"/>
    </row>
    <row r="78" spans="2:10" ht="19.5" customHeight="1" x14ac:dyDescent="0.25">
      <c r="B78" s="71" t="s">
        <v>105</v>
      </c>
      <c r="C78" s="71"/>
      <c r="D78" s="71"/>
      <c r="E78" s="71" t="s">
        <v>106</v>
      </c>
      <c r="F78" s="71"/>
      <c r="G78" s="71"/>
    </row>
    <row r="79" spans="2:10" x14ac:dyDescent="0.25">
      <c r="B79" s="72" t="s">
        <v>107</v>
      </c>
      <c r="C79" s="72"/>
      <c r="D79" s="72"/>
      <c r="E79" s="72" t="s">
        <v>108</v>
      </c>
      <c r="F79" s="72"/>
      <c r="G79" s="72"/>
    </row>
    <row r="80" spans="2:10" x14ac:dyDescent="0.25">
      <c r="B80" s="72" t="s">
        <v>109</v>
      </c>
      <c r="C80" s="72"/>
      <c r="D80" s="72"/>
      <c r="E80" s="72" t="s">
        <v>109</v>
      </c>
      <c r="F80" s="72"/>
      <c r="G80" s="72"/>
    </row>
    <row r="81" spans="2:7" x14ac:dyDescent="0.25">
      <c r="B81" s="73" t="s">
        <v>110</v>
      </c>
      <c r="C81" s="73"/>
      <c r="D81" s="73"/>
      <c r="E81" s="73" t="s">
        <v>110</v>
      </c>
      <c r="F81" s="73"/>
      <c r="G81" s="73"/>
    </row>
    <row r="82" spans="2:7" x14ac:dyDescent="0.25">
      <c r="B82" s="73"/>
      <c r="C82" s="73"/>
      <c r="D82" s="73"/>
      <c r="E82" s="73"/>
      <c r="F82" s="73"/>
      <c r="G82" s="73"/>
    </row>
    <row r="83" spans="2:7" x14ac:dyDescent="0.25">
      <c r="B83" s="73"/>
      <c r="C83" s="73"/>
      <c r="D83" s="73"/>
      <c r="E83" s="73"/>
      <c r="F83" s="73"/>
      <c r="G83" s="73"/>
    </row>
  </sheetData>
  <mergeCells count="38">
    <mergeCell ref="B79:D79"/>
    <mergeCell ref="E79:G79"/>
    <mergeCell ref="B80:D80"/>
    <mergeCell ref="E80:G80"/>
    <mergeCell ref="B81:D83"/>
    <mergeCell ref="E81:G83"/>
    <mergeCell ref="B66:G66"/>
    <mergeCell ref="B73:G73"/>
    <mergeCell ref="B74:G76"/>
    <mergeCell ref="B78:D78"/>
    <mergeCell ref="E78:G78"/>
    <mergeCell ref="B23:G23"/>
    <mergeCell ref="B37:G37"/>
    <mergeCell ref="B44:G44"/>
    <mergeCell ref="B50:G50"/>
    <mergeCell ref="B60:G60"/>
    <mergeCell ref="C14:D14"/>
    <mergeCell ref="F14:G14"/>
    <mergeCell ref="B16:G16"/>
    <mergeCell ref="B19:G19"/>
    <mergeCell ref="B21:G21"/>
    <mergeCell ref="C11:D11"/>
    <mergeCell ref="F11:G11"/>
    <mergeCell ref="C12:D12"/>
    <mergeCell ref="F12:G12"/>
    <mergeCell ref="C13:D13"/>
    <mergeCell ref="F13:G13"/>
    <mergeCell ref="C8:D8"/>
    <mergeCell ref="F8:G8"/>
    <mergeCell ref="C9:D9"/>
    <mergeCell ref="F9:G9"/>
    <mergeCell ref="C10:D10"/>
    <mergeCell ref="F10:G10"/>
    <mergeCell ref="B2:G2"/>
    <mergeCell ref="B3:G3"/>
    <mergeCell ref="B6:G6"/>
    <mergeCell ref="C7:D7"/>
    <mergeCell ref="F7:G7"/>
  </mergeCells>
  <conditionalFormatting sqref="B19">
    <cfRule type="expression" dxfId="18" priority="2">
      <formula>$F$17&gt;=0.75</formula>
    </cfRule>
    <cfRule type="expression" dxfId="17" priority="3">
      <formula>AND($F$17&gt;=0.5,$F$17&lt;0.75)</formula>
    </cfRule>
    <cfRule type="expression" dxfId="16" priority="4">
      <formula>$F$17&lt;0.5</formula>
    </cfRule>
  </conditionalFormatting>
  <conditionalFormatting sqref="C23:D71">
    <cfRule type="cellIs" dxfId="15" priority="5" operator="equal">
      <formula>"Neuf"</formula>
    </cfRule>
    <cfRule type="cellIs" dxfId="14" priority="6" operator="equal">
      <formula>"Bon"</formula>
    </cfRule>
    <cfRule type="cellIs" dxfId="13" priority="7" operator="equal">
      <formula>"Moyen"</formula>
    </cfRule>
    <cfRule type="cellIs" dxfId="12" priority="8" operator="equal">
      <formula>"Mauvais"</formula>
    </cfRule>
    <cfRule type="cellIs" dxfId="11" priority="9" operator="equal">
      <formula>"Absent / N/A"</formula>
    </cfRule>
  </conditionalFormatting>
  <conditionalFormatting sqref="E23:E71">
    <cfRule type="cellIs" dxfId="10" priority="15" operator="equal">
      <formula>"Dégradation"</formula>
    </cfRule>
    <cfRule type="cellIs" dxfId="9" priority="16" operator="equal">
      <formula>"Amélioration"</formula>
    </cfRule>
    <cfRule type="cellIs" dxfId="8" priority="17" operator="equal">
      <formula>"Identique"</formula>
    </cfRule>
  </conditionalFormatting>
  <conditionalFormatting sqref="G23:G71">
    <cfRule type="cellIs" dxfId="7" priority="18" operator="greaterThan">
      <formula>0</formula>
    </cfRule>
  </conditionalFormatting>
  <dataValidations count="1">
    <dataValidation type="decimal" operator="greaterThanOrEqual" allowBlank="1" showErrorMessage="1" errorTitle="Montant invalide" error="Le coût doit être positif." sqref="G23:G71" xr:uid="{00000000-0002-0000-0000-000005000000}">
      <formula1>0</formula1>
      <formula2>0</formula2>
    </dataValidation>
  </dataValidations>
  <pageMargins left="0.75" right="0.75" top="1" bottom="1" header="0.511811023622047" footer="0.511811023622047"/>
  <pageSetup fitToHeight="0" orientation="portrait" horizontalDpi="300" verticalDpi="300"/>
  <extLst>
    <ext xmlns:x14="http://schemas.microsoft.com/office/spreadsheetml/2009/9/main" uri="{CCE6A557-97BC-4b89-ADB6-D9C93CAAB3DF}">
      <x14:dataValidations xmlns:xm="http://schemas.microsoft.com/office/excel/2006/main" count="4">
        <x14:dataValidation type="list" allowBlank="1" xr:uid="{00000000-0002-0000-0000-000000000000}">
          <x14:formula1>
            <xm:f>Paramètres!$B$9:$B$13</xm:f>
          </x14:formula1>
          <x14:formula2>
            <xm:f>0</xm:f>
          </x14:formula2>
          <xm:sqref>C23:D71</xm:sqref>
        </x14:dataValidation>
        <x14:dataValidation type="list" allowBlank="1" xr:uid="{00000000-0002-0000-0000-000001000000}">
          <x14:formula1>
            <xm:f>Paramètres!$G$9:$G$13</xm:f>
          </x14:formula1>
          <x14:formula2>
            <xm:f>0</xm:f>
          </x14:formula2>
          <xm:sqref>C8</xm:sqref>
        </x14:dataValidation>
        <x14:dataValidation type="list" allowBlank="1" xr:uid="{00000000-0002-0000-0000-000002000000}">
          <x14:formula1>
            <xm:f>Paramètres!$I$9:$I$13</xm:f>
          </x14:formula1>
          <x14:formula2>
            <xm:f>0</xm:f>
          </x14:formula2>
          <xm:sqref>F8</xm:sqref>
        </x14:dataValidation>
        <x14:dataValidation type="list" allowBlank="1" xr:uid="{00000000-0002-0000-0000-000003000000}">
          <x14:formula1>
            <xm:f>Paramètres!$E$9:$E$13</xm:f>
          </x14:formula1>
          <x14:formula2>
            <xm:f>0</xm:f>
          </x14:formula2>
          <xm:sqref>C13 F13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0698C"/>
    <pageSetUpPr fitToPage="1"/>
  </sheetPr>
  <dimension ref="B2:K25"/>
  <sheetViews>
    <sheetView showGridLines="0" zoomScaleNormal="100" workbookViewId="0"/>
  </sheetViews>
  <sheetFormatPr baseColWidth="10" defaultColWidth="8.7109375" defaultRowHeight="15" x14ac:dyDescent="0.25"/>
  <cols>
    <col min="1" max="1" width="2.42578125" customWidth="1"/>
    <col min="2" max="2" width="15" customWidth="1"/>
    <col min="3" max="3" width="21" customWidth="1"/>
    <col min="4" max="4" width="13" customWidth="1"/>
    <col min="5" max="6" width="12" customWidth="1"/>
    <col min="7" max="8" width="13" customWidth="1"/>
    <col min="9" max="9" width="14" customWidth="1"/>
    <col min="10" max="10" width="16" customWidth="1"/>
    <col min="11" max="11" width="20" customWidth="1"/>
    <col min="12" max="12" width="2.42578125" customWidth="1"/>
  </cols>
  <sheetData>
    <row r="2" spans="2:11" ht="43.5" customHeight="1" x14ac:dyDescent="0.25">
      <c r="B2" s="14" t="s">
        <v>111</v>
      </c>
      <c r="C2" s="14"/>
      <c r="D2" s="14"/>
      <c r="E2" s="14"/>
      <c r="F2" s="14"/>
      <c r="G2" s="14"/>
      <c r="H2" s="14"/>
      <c r="I2" s="14"/>
      <c r="J2" s="14"/>
      <c r="K2" s="14"/>
    </row>
    <row r="3" spans="2:11" ht="18" customHeight="1" x14ac:dyDescent="0.25">
      <c r="B3" s="13" t="s">
        <v>112</v>
      </c>
      <c r="C3" s="13"/>
      <c r="D3" s="13"/>
      <c r="E3" s="13"/>
      <c r="F3" s="13"/>
      <c r="G3" s="13"/>
      <c r="H3" s="13"/>
      <c r="I3" s="13"/>
      <c r="J3" s="13"/>
      <c r="K3" s="13"/>
    </row>
    <row r="4" spans="2:11" ht="4.5" customHeight="1" x14ac:dyDescent="0.25">
      <c r="B4" s="15"/>
      <c r="C4" s="15"/>
      <c r="D4" s="15"/>
      <c r="E4" s="15"/>
      <c r="F4" s="15"/>
      <c r="G4" s="15"/>
      <c r="H4" s="15"/>
      <c r="I4" s="15"/>
      <c r="J4" s="15"/>
      <c r="K4" s="15"/>
    </row>
    <row r="6" spans="2:11" ht="24.75" customHeight="1" x14ac:dyDescent="0.25">
      <c r="B6" s="12" t="s">
        <v>113</v>
      </c>
      <c r="C6" s="12"/>
      <c r="D6" s="12"/>
      <c r="E6" s="12"/>
      <c r="F6" s="12"/>
      <c r="G6" s="12"/>
      <c r="H6" s="12"/>
      <c r="I6" s="12"/>
      <c r="J6" s="12"/>
      <c r="K6" s="12"/>
    </row>
    <row r="7" spans="2:11" ht="6" customHeight="1" x14ac:dyDescent="0.25"/>
    <row r="8" spans="2:11" ht="30" customHeight="1" x14ac:dyDescent="0.25">
      <c r="B8" s="74">
        <f>COUNTA(B12:B23)</f>
        <v>6</v>
      </c>
      <c r="C8" s="74"/>
      <c r="D8" s="75">
        <f>IFERROR(AVERAGE(G12:G23),0)</f>
        <v>0.77666666666666673</v>
      </c>
      <c r="E8" s="75"/>
      <c r="F8" s="76">
        <f>SUM(H12:H23)</f>
        <v>12</v>
      </c>
      <c r="G8" s="76"/>
      <c r="H8" s="77">
        <f>SUM(I12:I23)</f>
        <v>2590</v>
      </c>
      <c r="I8" s="77"/>
    </row>
    <row r="9" spans="2:11" ht="18" customHeight="1" x14ac:dyDescent="0.25">
      <c r="B9" s="78" t="s">
        <v>114</v>
      </c>
      <c r="C9" s="78"/>
      <c r="D9" s="79" t="s">
        <v>115</v>
      </c>
      <c r="E9" s="79"/>
      <c r="F9" s="79" t="s">
        <v>116</v>
      </c>
      <c r="G9" s="79"/>
      <c r="H9" s="79" t="s">
        <v>117</v>
      </c>
      <c r="I9" s="79"/>
    </row>
    <row r="10" spans="2:11" ht="24.75" customHeight="1" x14ac:dyDescent="0.25">
      <c r="B10" s="12" t="s">
        <v>118</v>
      </c>
      <c r="C10" s="12"/>
      <c r="D10" s="12"/>
      <c r="E10" s="12"/>
      <c r="F10" s="12"/>
      <c r="G10" s="12"/>
      <c r="H10" s="12"/>
      <c r="I10" s="12"/>
      <c r="J10" s="12"/>
      <c r="K10" s="12"/>
    </row>
    <row r="11" spans="2:11" ht="27.75" customHeight="1" x14ac:dyDescent="0.25">
      <c r="B11" s="39" t="s">
        <v>5</v>
      </c>
      <c r="C11" s="40" t="s">
        <v>3</v>
      </c>
      <c r="D11" s="40" t="s">
        <v>119</v>
      </c>
      <c r="E11" s="40" t="s">
        <v>120</v>
      </c>
      <c r="F11" s="40" t="s">
        <v>121</v>
      </c>
      <c r="G11" s="40" t="s">
        <v>122</v>
      </c>
      <c r="H11" s="40" t="s">
        <v>123</v>
      </c>
      <c r="I11" s="40" t="s">
        <v>42</v>
      </c>
      <c r="J11" s="40" t="s">
        <v>124</v>
      </c>
      <c r="K11" s="41" t="s">
        <v>125</v>
      </c>
    </row>
    <row r="12" spans="2:11" ht="18.75" customHeight="1" x14ac:dyDescent="0.25">
      <c r="B12" s="42" t="s">
        <v>6</v>
      </c>
      <c r="C12" s="43" t="s">
        <v>4</v>
      </c>
      <c r="D12" s="44">
        <v>46464</v>
      </c>
      <c r="E12" s="45" t="s">
        <v>126</v>
      </c>
      <c r="F12" s="46">
        <v>24310</v>
      </c>
      <c r="G12" s="47">
        <v>0.88</v>
      </c>
      <c r="H12" s="48">
        <v>1</v>
      </c>
      <c r="I12" s="49">
        <v>140</v>
      </c>
      <c r="J12" s="44">
        <v>47375</v>
      </c>
      <c r="K12" s="50" t="str">
        <f t="shared" ref="K12:K23" si="0">IF(B12="","",IF(G12&lt;0.5,"Intervention requise",IF(OR(G12&lt;0.75,H12&gt;0),"À surveiller","Conforme")))</f>
        <v>À surveiller</v>
      </c>
    </row>
    <row r="13" spans="2:11" ht="18.75" customHeight="1" x14ac:dyDescent="0.25">
      <c r="B13" s="51" t="s">
        <v>127</v>
      </c>
      <c r="C13" s="52" t="s">
        <v>128</v>
      </c>
      <c r="D13" s="53">
        <v>46457</v>
      </c>
      <c r="E13" s="54" t="s">
        <v>126</v>
      </c>
      <c r="F13" s="55">
        <v>63940</v>
      </c>
      <c r="G13" s="56">
        <v>0.69</v>
      </c>
      <c r="H13" s="57">
        <v>3</v>
      </c>
      <c r="I13" s="58">
        <v>610</v>
      </c>
      <c r="J13" s="53">
        <v>46499</v>
      </c>
      <c r="K13" s="59" t="str">
        <f t="shared" si="0"/>
        <v>À surveiller</v>
      </c>
    </row>
    <row r="14" spans="2:11" ht="18.75" customHeight="1" x14ac:dyDescent="0.25">
      <c r="B14" s="42" t="s">
        <v>129</v>
      </c>
      <c r="C14" s="43" t="s">
        <v>130</v>
      </c>
      <c r="D14" s="44">
        <v>46466</v>
      </c>
      <c r="E14" s="45" t="s">
        <v>131</v>
      </c>
      <c r="F14" s="46">
        <v>88120</v>
      </c>
      <c r="G14" s="47">
        <v>0.93</v>
      </c>
      <c r="H14" s="48">
        <v>0</v>
      </c>
      <c r="I14" s="49">
        <v>0</v>
      </c>
      <c r="J14" s="44">
        <v>47102</v>
      </c>
      <c r="K14" s="50" t="str">
        <f t="shared" si="0"/>
        <v>Conforme</v>
      </c>
    </row>
    <row r="15" spans="2:11" ht="18.75" customHeight="1" x14ac:dyDescent="0.25">
      <c r="B15" s="51" t="s">
        <v>132</v>
      </c>
      <c r="C15" s="52" t="s">
        <v>133</v>
      </c>
      <c r="D15" s="53">
        <v>46471</v>
      </c>
      <c r="E15" s="54" t="s">
        <v>126</v>
      </c>
      <c r="F15" s="55">
        <v>142870</v>
      </c>
      <c r="G15" s="56">
        <v>0.45</v>
      </c>
      <c r="H15" s="57">
        <v>6</v>
      </c>
      <c r="I15" s="58">
        <v>1580</v>
      </c>
      <c r="J15" s="53">
        <v>46420</v>
      </c>
      <c r="K15" s="59" t="str">
        <f t="shared" si="0"/>
        <v>Intervention requise</v>
      </c>
    </row>
    <row r="16" spans="2:11" ht="18.75" customHeight="1" x14ac:dyDescent="0.25">
      <c r="B16" s="42" t="s">
        <v>134</v>
      </c>
      <c r="C16" s="43" t="s">
        <v>135</v>
      </c>
      <c r="D16" s="44">
        <v>46474</v>
      </c>
      <c r="E16" s="45" t="s">
        <v>126</v>
      </c>
      <c r="F16" s="46">
        <v>51230</v>
      </c>
      <c r="G16" s="47">
        <v>0.74</v>
      </c>
      <c r="H16" s="48">
        <v>2</v>
      </c>
      <c r="I16" s="49">
        <v>260</v>
      </c>
      <c r="J16" s="44">
        <v>46629</v>
      </c>
      <c r="K16" s="50" t="str">
        <f t="shared" si="0"/>
        <v>À surveiller</v>
      </c>
    </row>
    <row r="17" spans="2:11" ht="18.75" customHeight="1" x14ac:dyDescent="0.25">
      <c r="B17" s="51" t="s">
        <v>136</v>
      </c>
      <c r="C17" s="52" t="s">
        <v>137</v>
      </c>
      <c r="D17" s="53">
        <v>46476</v>
      </c>
      <c r="E17" s="54" t="s">
        <v>131</v>
      </c>
      <c r="F17" s="55">
        <v>9450</v>
      </c>
      <c r="G17" s="56">
        <v>0.97</v>
      </c>
      <c r="H17" s="57">
        <v>0</v>
      </c>
      <c r="I17" s="58">
        <v>0</v>
      </c>
      <c r="J17" s="53">
        <v>47275</v>
      </c>
      <c r="K17" s="59" t="str">
        <f t="shared" si="0"/>
        <v>Conforme</v>
      </c>
    </row>
    <row r="18" spans="2:11" ht="18.75" customHeight="1" x14ac:dyDescent="0.25">
      <c r="B18" s="42"/>
      <c r="C18" s="43"/>
      <c r="D18" s="44"/>
      <c r="E18" s="45"/>
      <c r="F18" s="46"/>
      <c r="G18" s="47"/>
      <c r="H18" s="48"/>
      <c r="I18" s="49"/>
      <c r="J18" s="44"/>
      <c r="K18" s="50" t="str">
        <f t="shared" si="0"/>
        <v/>
      </c>
    </row>
    <row r="19" spans="2:11" ht="18.75" customHeight="1" x14ac:dyDescent="0.25">
      <c r="B19" s="51"/>
      <c r="C19" s="52"/>
      <c r="D19" s="53"/>
      <c r="E19" s="54"/>
      <c r="F19" s="55"/>
      <c r="G19" s="56"/>
      <c r="H19" s="57"/>
      <c r="I19" s="58"/>
      <c r="J19" s="53"/>
      <c r="K19" s="59" t="str">
        <f t="shared" si="0"/>
        <v/>
      </c>
    </row>
    <row r="20" spans="2:11" ht="18.75" customHeight="1" x14ac:dyDescent="0.25">
      <c r="B20" s="42"/>
      <c r="C20" s="43"/>
      <c r="D20" s="44"/>
      <c r="E20" s="45"/>
      <c r="F20" s="46"/>
      <c r="G20" s="47"/>
      <c r="H20" s="48"/>
      <c r="I20" s="49"/>
      <c r="J20" s="44"/>
      <c r="K20" s="50" t="str">
        <f t="shared" si="0"/>
        <v/>
      </c>
    </row>
    <row r="21" spans="2:11" ht="18.75" customHeight="1" x14ac:dyDescent="0.25">
      <c r="B21" s="51"/>
      <c r="C21" s="52"/>
      <c r="D21" s="53"/>
      <c r="E21" s="54"/>
      <c r="F21" s="55"/>
      <c r="G21" s="56"/>
      <c r="H21" s="57"/>
      <c r="I21" s="58"/>
      <c r="J21" s="53"/>
      <c r="K21" s="59" t="str">
        <f t="shared" si="0"/>
        <v/>
      </c>
    </row>
    <row r="22" spans="2:11" ht="18.75" customHeight="1" x14ac:dyDescent="0.25">
      <c r="B22" s="42"/>
      <c r="C22" s="43"/>
      <c r="D22" s="44"/>
      <c r="E22" s="45"/>
      <c r="F22" s="46"/>
      <c r="G22" s="47"/>
      <c r="H22" s="48"/>
      <c r="I22" s="49"/>
      <c r="J22" s="44"/>
      <c r="K22" s="50" t="str">
        <f t="shared" si="0"/>
        <v/>
      </c>
    </row>
    <row r="23" spans="2:11" ht="18.75" customHeight="1" x14ac:dyDescent="0.25">
      <c r="B23" s="51"/>
      <c r="C23" s="52"/>
      <c r="D23" s="53"/>
      <c r="E23" s="54"/>
      <c r="F23" s="55"/>
      <c r="G23" s="56"/>
      <c r="H23" s="57"/>
      <c r="I23" s="58"/>
      <c r="J23" s="53"/>
      <c r="K23" s="59" t="str">
        <f t="shared" si="0"/>
        <v/>
      </c>
    </row>
    <row r="25" spans="2:11" ht="24.75" customHeight="1" x14ac:dyDescent="0.25">
      <c r="B25" s="12" t="s">
        <v>138</v>
      </c>
      <c r="C25" s="12"/>
      <c r="D25" s="12"/>
      <c r="E25" s="12"/>
      <c r="F25" s="12"/>
      <c r="G25" s="12"/>
      <c r="H25" s="12"/>
      <c r="I25" s="12"/>
      <c r="J25" s="12"/>
      <c r="K25" s="12"/>
    </row>
  </sheetData>
  <mergeCells count="13">
    <mergeCell ref="B25:K25"/>
    <mergeCell ref="B9:C9"/>
    <mergeCell ref="D9:E9"/>
    <mergeCell ref="F9:G9"/>
    <mergeCell ref="H9:I9"/>
    <mergeCell ref="B10:K10"/>
    <mergeCell ref="B2:K2"/>
    <mergeCell ref="B3:K3"/>
    <mergeCell ref="B6:K6"/>
    <mergeCell ref="B8:C8"/>
    <mergeCell ref="D8:E8"/>
    <mergeCell ref="F8:G8"/>
    <mergeCell ref="H8:I8"/>
  </mergeCells>
  <conditionalFormatting sqref="G12:G23">
    <cfRule type="expression" dxfId="6" priority="5">
      <formula>AND(G12&lt;&gt;"",G12&lt;0.5)</formula>
    </cfRule>
    <cfRule type="expression" dxfId="5" priority="6">
      <formula>AND(G12&lt;&gt;"",G12&gt;=0.9)</formula>
    </cfRule>
  </conditionalFormatting>
  <conditionalFormatting sqref="I12:I23">
    <cfRule type="cellIs" dxfId="4" priority="7" operator="greaterThan">
      <formula>0</formula>
    </cfRule>
  </conditionalFormatting>
  <conditionalFormatting sqref="J12:J23">
    <cfRule type="expression" dxfId="3" priority="8">
      <formula>AND(J12&lt;&gt;"",J12&lt;DATE(2027,7,1))</formula>
    </cfRule>
  </conditionalFormatting>
  <conditionalFormatting sqref="K12:K23">
    <cfRule type="cellIs" dxfId="2" priority="2" operator="equal">
      <formula>"Conforme"</formula>
    </cfRule>
    <cfRule type="cellIs" dxfId="1" priority="3" operator="equal">
      <formula>"À surveiller"</formula>
    </cfRule>
    <cfRule type="cellIs" dxfId="0" priority="4" operator="equal">
      <formula>"Intervention requise"</formula>
    </cfRule>
  </conditionalFormatting>
  <dataValidations count="2">
    <dataValidation type="list" allowBlank="1" sqref="E12:E23" xr:uid="{00000000-0002-0000-0100-000000000000}">
      <formula1>"Départ,Retour"</formula1>
      <formula2>0</formula2>
    </dataValidation>
    <dataValidation type="decimal" allowBlank="1" showErrorMessage="1" errorTitle="Indice invalide" error="Indice entre 0 % et 100 % (ex. 0,85)." sqref="G12:G23" xr:uid="{00000000-0002-0000-0100-000001000000}">
      <formula1>0</formula1>
      <formula2>1</formula2>
    </dataValidation>
  </dataValidations>
  <pageMargins left="0.75" right="0.75" top="1" bottom="1" header="0.511811023622047" footer="0.511811023622047"/>
  <pageSetup fitToHeight="0" orientation="landscape"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4A24A"/>
  </sheetPr>
  <dimension ref="B2:I16"/>
  <sheetViews>
    <sheetView showGridLines="0" zoomScaleNormal="100" workbookViewId="0"/>
  </sheetViews>
  <sheetFormatPr baseColWidth="10" defaultColWidth="8.7109375" defaultRowHeight="15" x14ac:dyDescent="0.25"/>
  <cols>
    <col min="1" max="1" width="2.42578125" customWidth="1"/>
    <col min="2" max="2" width="18" customWidth="1"/>
    <col min="3" max="3" width="10" customWidth="1"/>
    <col min="4" max="4" width="3" customWidth="1"/>
    <col min="5" max="5" width="16" customWidth="1"/>
    <col min="6" max="6" width="3" customWidth="1"/>
    <col min="7" max="7" width="16" customWidth="1"/>
    <col min="8" max="8" width="3" customWidth="1"/>
    <col min="9" max="9" width="16" customWidth="1"/>
    <col min="10" max="10" width="2.42578125" customWidth="1"/>
  </cols>
  <sheetData>
    <row r="2" spans="2:9" ht="43.5" customHeight="1" x14ac:dyDescent="0.25">
      <c r="B2" s="14" t="s">
        <v>139</v>
      </c>
      <c r="C2" s="14"/>
      <c r="D2" s="14"/>
      <c r="E2" s="14"/>
      <c r="F2" s="14"/>
      <c r="G2" s="14"/>
      <c r="H2" s="14"/>
      <c r="I2" s="14"/>
    </row>
    <row r="3" spans="2:9" ht="18" customHeight="1" x14ac:dyDescent="0.25">
      <c r="B3" s="13" t="s">
        <v>140</v>
      </c>
      <c r="C3" s="13"/>
      <c r="D3" s="13"/>
      <c r="E3" s="13"/>
      <c r="F3" s="13"/>
      <c r="G3" s="13"/>
      <c r="H3" s="13"/>
      <c r="I3" s="13"/>
    </row>
    <row r="4" spans="2:9" ht="4.5" customHeight="1" x14ac:dyDescent="0.25">
      <c r="B4" s="15"/>
      <c r="C4" s="15"/>
      <c r="D4" s="15"/>
      <c r="E4" s="15"/>
      <c r="F4" s="15"/>
      <c r="G4" s="15"/>
      <c r="H4" s="15"/>
      <c r="I4" s="15"/>
    </row>
    <row r="6" spans="2:9" ht="24.75" customHeight="1" x14ac:dyDescent="0.25">
      <c r="B6" s="12" t="s">
        <v>141</v>
      </c>
      <c r="C6" s="12"/>
      <c r="D6" s="12"/>
      <c r="E6" s="12"/>
      <c r="F6" s="12"/>
      <c r="G6" s="12"/>
      <c r="H6" s="12"/>
      <c r="I6" s="12"/>
    </row>
    <row r="8" spans="2:9" x14ac:dyDescent="0.25">
      <c r="B8" s="60" t="s">
        <v>142</v>
      </c>
      <c r="C8" s="61" t="s">
        <v>143</v>
      </c>
      <c r="E8" s="62" t="s">
        <v>144</v>
      </c>
      <c r="G8" s="62" t="s">
        <v>7</v>
      </c>
      <c r="I8" s="62" t="s">
        <v>9</v>
      </c>
    </row>
    <row r="9" spans="2:9" x14ac:dyDescent="0.25">
      <c r="B9" s="63" t="s">
        <v>45</v>
      </c>
      <c r="C9" s="64">
        <v>4</v>
      </c>
      <c r="E9" s="65" t="s">
        <v>145</v>
      </c>
      <c r="G9" s="65" t="s">
        <v>8</v>
      </c>
      <c r="I9" s="65" t="s">
        <v>10</v>
      </c>
    </row>
    <row r="10" spans="2:9" x14ac:dyDescent="0.25">
      <c r="B10" s="66" t="s">
        <v>47</v>
      </c>
      <c r="C10" s="67">
        <v>3</v>
      </c>
      <c r="E10" s="65" t="s">
        <v>146</v>
      </c>
      <c r="G10" s="65" t="s">
        <v>147</v>
      </c>
      <c r="I10" s="65" t="s">
        <v>148</v>
      </c>
    </row>
    <row r="11" spans="2:9" x14ac:dyDescent="0.25">
      <c r="B11" s="63" t="s">
        <v>51</v>
      </c>
      <c r="C11" s="64">
        <v>2</v>
      </c>
      <c r="E11" s="65" t="s">
        <v>25</v>
      </c>
      <c r="G11" s="65" t="s">
        <v>149</v>
      </c>
      <c r="I11" s="65" t="s">
        <v>150</v>
      </c>
    </row>
    <row r="12" spans="2:9" x14ac:dyDescent="0.25">
      <c r="B12" s="66" t="s">
        <v>63</v>
      </c>
      <c r="C12" s="67">
        <v>1</v>
      </c>
      <c r="E12" s="65" t="s">
        <v>151</v>
      </c>
      <c r="G12" s="65" t="s">
        <v>152</v>
      </c>
      <c r="I12" s="65" t="s">
        <v>153</v>
      </c>
    </row>
    <row r="13" spans="2:9" x14ac:dyDescent="0.25">
      <c r="B13" s="30" t="s">
        <v>77</v>
      </c>
      <c r="C13" s="68">
        <v>0</v>
      </c>
      <c r="E13" s="69" t="s">
        <v>23</v>
      </c>
      <c r="G13" s="69" t="s">
        <v>154</v>
      </c>
      <c r="I13" s="69" t="s">
        <v>155</v>
      </c>
    </row>
    <row r="16" spans="2:9" ht="39.75" customHeight="1" x14ac:dyDescent="0.25">
      <c r="B16" s="80" t="s">
        <v>156</v>
      </c>
      <c r="C16" s="80"/>
      <c r="D16" s="80"/>
      <c r="E16" s="80"/>
      <c r="F16" s="80"/>
      <c r="G16" s="80"/>
      <c r="H16" s="80"/>
      <c r="I16" s="80"/>
    </row>
  </sheetData>
  <mergeCells count="4">
    <mergeCell ref="B2:I2"/>
    <mergeCell ref="B3:I3"/>
    <mergeCell ref="B6:I6"/>
    <mergeCell ref="B16:I16"/>
  </mergeCells>
  <pageMargins left="0.75" right="0.75" top="1" bottom="1" header="0.511811023622047" footer="0.511811023622047"/>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C3A5E"/>
    <pageSetUpPr fitToPage="1"/>
  </sheetPr>
  <dimension ref="B2:C27"/>
  <sheetViews>
    <sheetView showGridLines="0" zoomScaleNormal="100" workbookViewId="0"/>
  </sheetViews>
  <sheetFormatPr baseColWidth="10" defaultColWidth="8.7109375" defaultRowHeight="15" x14ac:dyDescent="0.25"/>
  <cols>
    <col min="1" max="1" width="2.42578125" customWidth="1"/>
    <col min="2" max="2" width="26" customWidth="1"/>
    <col min="3" max="3" width="58" customWidth="1"/>
    <col min="4" max="4" width="2.42578125" customWidth="1"/>
  </cols>
  <sheetData>
    <row r="2" spans="2:3" ht="43.5" customHeight="1" x14ac:dyDescent="0.25">
      <c r="B2" s="14" t="s">
        <v>157</v>
      </c>
      <c r="C2" s="14"/>
    </row>
    <row r="3" spans="2:3" ht="18" customHeight="1" x14ac:dyDescent="0.25">
      <c r="B3" s="13" t="s">
        <v>158</v>
      </c>
      <c r="C3" s="13"/>
    </row>
    <row r="4" spans="2:3" ht="4.5" customHeight="1" x14ac:dyDescent="0.25">
      <c r="B4" s="15"/>
      <c r="C4" s="15"/>
    </row>
    <row r="6" spans="2:3" ht="24" customHeight="1" x14ac:dyDescent="0.25">
      <c r="B6" s="12" t="s">
        <v>159</v>
      </c>
      <c r="C6" s="12"/>
    </row>
    <row r="7" spans="2:3" ht="51.75" customHeight="1" x14ac:dyDescent="0.25">
      <c r="B7" s="81" t="s">
        <v>160</v>
      </c>
      <c r="C7" s="81"/>
    </row>
    <row r="9" spans="2:3" ht="24" customHeight="1" x14ac:dyDescent="0.25">
      <c r="B9" s="12" t="s">
        <v>161</v>
      </c>
      <c r="C9" s="12"/>
    </row>
    <row r="10" spans="2:3" ht="27.75" customHeight="1" x14ac:dyDescent="0.25">
      <c r="B10" s="81" t="s">
        <v>162</v>
      </c>
      <c r="C10" s="81"/>
    </row>
    <row r="11" spans="2:3" ht="27.75" customHeight="1" x14ac:dyDescent="0.25">
      <c r="B11" s="81" t="s">
        <v>163</v>
      </c>
      <c r="C11" s="81"/>
    </row>
    <row r="12" spans="2:3" ht="27.75" customHeight="1" x14ac:dyDescent="0.25">
      <c r="B12" s="81" t="s">
        <v>164</v>
      </c>
      <c r="C12" s="81"/>
    </row>
    <row r="13" spans="2:3" ht="27.75" customHeight="1" x14ac:dyDescent="0.25">
      <c r="B13" s="81" t="s">
        <v>165</v>
      </c>
      <c r="C13" s="81"/>
    </row>
    <row r="15" spans="2:3" ht="24" customHeight="1" x14ac:dyDescent="0.25">
      <c r="B15" s="12" t="s">
        <v>166</v>
      </c>
      <c r="C15" s="12"/>
    </row>
    <row r="16" spans="2:3" ht="39.75" customHeight="1" x14ac:dyDescent="0.25">
      <c r="B16" s="81" t="s">
        <v>167</v>
      </c>
      <c r="C16" s="81"/>
    </row>
    <row r="17" spans="2:3" ht="39.75" customHeight="1" x14ac:dyDescent="0.25">
      <c r="B17" s="81" t="s">
        <v>168</v>
      </c>
      <c r="C17" s="81"/>
    </row>
    <row r="18" spans="2:3" ht="39.75" customHeight="1" x14ac:dyDescent="0.25">
      <c r="B18" s="81" t="s">
        <v>169</v>
      </c>
      <c r="C18" s="81"/>
    </row>
    <row r="19" spans="2:3" ht="39.75" customHeight="1" x14ac:dyDescent="0.25">
      <c r="B19" s="81" t="s">
        <v>170</v>
      </c>
      <c r="C19" s="81"/>
    </row>
    <row r="21" spans="2:3" ht="24" customHeight="1" x14ac:dyDescent="0.25">
      <c r="B21" s="12" t="s">
        <v>171</v>
      </c>
      <c r="C21" s="12"/>
    </row>
    <row r="22" spans="2:3" ht="19.5" customHeight="1" x14ac:dyDescent="0.25">
      <c r="B22" s="82" t="s">
        <v>172</v>
      </c>
      <c r="C22" s="82"/>
    </row>
    <row r="23" spans="2:3" ht="19.5" customHeight="1" x14ac:dyDescent="0.25">
      <c r="B23" s="83" t="s">
        <v>173</v>
      </c>
      <c r="C23" s="83"/>
    </row>
    <row r="24" spans="2:3" ht="19.5" customHeight="1" x14ac:dyDescent="0.25">
      <c r="B24" s="84" t="s">
        <v>174</v>
      </c>
      <c r="C24" s="84"/>
    </row>
    <row r="25" spans="2:3" ht="19.5" customHeight="1" x14ac:dyDescent="0.25">
      <c r="B25" s="85" t="s">
        <v>175</v>
      </c>
      <c r="C25" s="85"/>
    </row>
    <row r="27" spans="2:3" ht="21.75" customHeight="1" x14ac:dyDescent="0.25">
      <c r="B27" s="86" t="s">
        <v>176</v>
      </c>
      <c r="C27" s="86"/>
    </row>
  </sheetData>
  <mergeCells count="20">
    <mergeCell ref="B22:C22"/>
    <mergeCell ref="B23:C23"/>
    <mergeCell ref="B24:C24"/>
    <mergeCell ref="B25:C25"/>
    <mergeCell ref="B27:C27"/>
    <mergeCell ref="B16:C16"/>
    <mergeCell ref="B17:C17"/>
    <mergeCell ref="B18:C18"/>
    <mergeCell ref="B19:C19"/>
    <mergeCell ref="B21:C21"/>
    <mergeCell ref="B10:C10"/>
    <mergeCell ref="B11:C11"/>
    <mergeCell ref="B12:C12"/>
    <mergeCell ref="B13:C13"/>
    <mergeCell ref="B15:C15"/>
    <mergeCell ref="B2:C2"/>
    <mergeCell ref="B3:C3"/>
    <mergeCell ref="B6:C6"/>
    <mergeCell ref="B7:C7"/>
    <mergeCell ref="B9:C9"/>
  </mergeCells>
  <pageMargins left="0.75" right="0.75" top="1" bottom="1" header="0.511811023622047" footer="0.511811023622047"/>
  <pageSetup fitToHeight="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Fiche état des lieux</vt:lpstr>
      <vt:lpstr>Suivi du parc</vt:lpstr>
      <vt:lpstr>Paramètres</vt:lpstr>
      <vt:lpstr>Notice d'utilisation</vt:lpstr>
      <vt:lpstr>'Fiche état des lieux'!Druckbereich</vt:lpstr>
      <vt:lpstr>Etats</vt:lpstr>
      <vt:lpstr>ScoresEtat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Sergio Jiménez Canales</cp:lastModifiedBy>
  <cp:revision>1</cp:revision>
  <dcterms:created xsi:type="dcterms:W3CDTF">2026-09-24T08:58:23Z</dcterms:created>
  <dcterms:modified xsi:type="dcterms:W3CDTF">2026-09-27T17:17:50Z</dcterms:modified>
  <dc:language>en-US</dc:language>
</cp:coreProperties>
</file>